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RC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<sst xmlns="http://schemas.openxmlformats.org/spreadsheetml/2006/main" count="14" uniqueCount="13">
  <si>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Riserva</t>
  </si>
  <si>
    <r>
      <t>f</t>
    </r>
    <r>
      <rPr>
        <vertAlign val="subscript"/>
        <sz val="12"/>
        <rFont val="Times New Roman"/>
        <family val="1"/>
      </rPr>
      <t>k</t>
    </r>
  </si>
  <si>
    <t>Ipotesi Inflazione futura</t>
  </si>
  <si>
    <t>Inflazione Passata</t>
  </si>
  <si>
    <t>Run-Off Importi Pagati Cumulati</t>
  </si>
  <si>
    <t>i</t>
  </si>
  <si>
    <t>Run-Off Importi Pagati</t>
  </si>
  <si>
    <t>Run-Off  Importi Pagati Inflazionati</t>
  </si>
  <si>
    <t>Run-Off  Importi Pagati Cumulati Inflazionati</t>
  </si>
  <si>
    <t>Run-Off  Importi Pagati  Inflazionati (Futura)</t>
  </si>
  <si>
    <t>Riserva di Bilancio</t>
  </si>
  <si>
    <t>Surplus/Deficit</t>
  </si>
  <si>
    <t>Surplus/Deficit %</t>
  </si>
</sst>
</file>

<file path=xl/styles.xml><?xml version="1.0" encoding="utf-8"?>
<styleSheet xmlns="http://schemas.openxmlformats.org/spreadsheetml/2006/main">
  <numFmts count="2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"/>
    <numFmt numFmtId="171" formatCode="_-* #,##0.0_-;\-* #,##0.0_-;_-* &quot;-&quot;_-;_-@_-"/>
    <numFmt numFmtId="172" formatCode="_-* #,##0.00_-;\-* #,##0.00_-;_-* &quot;-&quot;_-;_-@_-"/>
    <numFmt numFmtId="173" formatCode="_-* #,##0.000_-;\-* #,##0.000_-;_-* &quot;-&quot;_-;_-@_-"/>
    <numFmt numFmtId="174" formatCode="_-* #,##0.000_-;\-* #,##0.000_-;_-* &quot;-&quot;???_-;_-@_-"/>
    <numFmt numFmtId="175" formatCode="0.0%"/>
    <numFmt numFmtId="176" formatCode="0.000%"/>
    <numFmt numFmtId="177" formatCode="0.0000%"/>
    <numFmt numFmtId="178" formatCode="0.00000000"/>
    <numFmt numFmtId="179" formatCode="_-* #,##0.0000_-;\-* #,##0.0000_-;_-* &quot;-&quot;_-;_-@_-"/>
    <numFmt numFmtId="180" formatCode="_-* #,##0.0000_-;\-* #,##0.0000_-;_-* &quot;-&quot;????_-;_-@_-"/>
    <numFmt numFmtId="181" formatCode="#,##0.0"/>
    <numFmt numFmtId="182" formatCode="#,##0.000"/>
  </numFmts>
  <fonts count="5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vertAlign val="subscript"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41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41" fontId="2" fillId="0" borderId="0" xfId="16" applyFont="1" applyAlignment="1">
      <alignment/>
    </xf>
    <xf numFmtId="41" fontId="2" fillId="0" borderId="0" xfId="0" applyNumberFormat="1" applyFont="1" applyAlignment="1">
      <alignment/>
    </xf>
    <xf numFmtId="0" fontId="4" fillId="0" borderId="0" xfId="0" applyFont="1" applyAlignment="1">
      <alignment/>
    </xf>
    <xf numFmtId="173" fontId="1" fillId="0" borderId="0" xfId="16" applyNumberFormat="1" applyFont="1" applyAlignment="1">
      <alignment/>
    </xf>
    <xf numFmtId="173" fontId="2" fillId="0" borderId="0" xfId="16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0" fontId="2" fillId="0" borderId="0" xfId="0" applyFont="1" applyAlignment="1">
      <alignment/>
    </xf>
    <xf numFmtId="177" fontId="1" fillId="0" borderId="0" xfId="17" applyNumberFormat="1" applyFont="1" applyAlignment="1">
      <alignment/>
    </xf>
    <xf numFmtId="41" fontId="1" fillId="0" borderId="0" xfId="0" applyNumberFormat="1" applyFont="1" applyAlignment="1">
      <alignment horizontal="center" vertical="center" wrapText="1"/>
    </xf>
    <xf numFmtId="10" fontId="1" fillId="0" borderId="0" xfId="17" applyNumberFormat="1" applyFont="1" applyAlignment="1">
      <alignment/>
    </xf>
    <xf numFmtId="10" fontId="2" fillId="0" borderId="0" xfId="17" applyNumberFormat="1" applyFont="1" applyAlignment="1">
      <alignment/>
    </xf>
    <xf numFmtId="3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182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7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1" fillId="0" borderId="0" xfId="17" applyNumberFormat="1" applyFont="1" applyAlignment="1">
      <alignment horizontal="center"/>
    </xf>
    <xf numFmtId="10" fontId="2" fillId="0" borderId="0" xfId="17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todo%20di%20Ma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odo di Ma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/>
  <dimension ref="A1:Q150"/>
  <sheetViews>
    <sheetView tabSelected="1" workbookViewId="0" topLeftCell="A11">
      <selection activeCell="O110" sqref="O110"/>
    </sheetView>
  </sheetViews>
  <sheetFormatPr defaultColWidth="9.140625" defaultRowHeight="12.75"/>
  <cols>
    <col min="1" max="1" width="9.140625" style="2" customWidth="1"/>
    <col min="2" max="2" width="12.421875" style="2" customWidth="1"/>
    <col min="3" max="3" width="12.8515625" style="2" bestFit="1" customWidth="1"/>
    <col min="4" max="4" width="11.28125" style="2" customWidth="1"/>
    <col min="5" max="5" width="10.7109375" style="2" bestFit="1" customWidth="1"/>
    <col min="6" max="6" width="12.140625" style="2" customWidth="1"/>
    <col min="7" max="10" width="10.7109375" style="2" bestFit="1" customWidth="1"/>
    <col min="11" max="11" width="12.00390625" style="2" bestFit="1" customWidth="1"/>
    <col min="12" max="14" width="10.7109375" style="2" bestFit="1" customWidth="1"/>
    <col min="15" max="15" width="15.28125" style="2" bestFit="1" customWidth="1"/>
    <col min="16" max="16" width="12.421875" style="2" bestFit="1" customWidth="1"/>
    <col min="17" max="17" width="14.57421875" style="2" bestFit="1" customWidth="1"/>
    <col min="18" max="16384" width="9.140625" style="2" customWidth="1"/>
  </cols>
  <sheetData>
    <row r="1" ht="12.75">
      <c r="A1" s="2" t="s">
        <v>4</v>
      </c>
    </row>
    <row r="2" spans="1:13" s="11" customFormat="1" ht="12.75">
      <c r="A2" s="11" t="s">
        <v>5</v>
      </c>
      <c r="B2" s="11">
        <v>0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>
        <v>11</v>
      </c>
    </row>
    <row r="3" spans="1:13" s="11" customFormat="1" ht="12.75">
      <c r="A3" s="11">
        <v>0</v>
      </c>
      <c r="B3" s="4">
        <v>14564.019274171475</v>
      </c>
      <c r="C3" s="4">
        <v>28201.692945715215</v>
      </c>
      <c r="D3" s="4">
        <v>33470.696752002565</v>
      </c>
      <c r="E3" s="4">
        <v>36230.38625811483</v>
      </c>
      <c r="F3" s="4">
        <v>37744.86471411528</v>
      </c>
      <c r="G3" s="4">
        <v>39786.33289778801</v>
      </c>
      <c r="H3" s="4">
        <v>41757.845297788015</v>
      </c>
      <c r="I3" s="4">
        <v>42790.61969778802</v>
      </c>
      <c r="J3" s="4">
        <v>43575.67489778802</v>
      </c>
      <c r="K3" s="4">
        <v>43853.96929778802</v>
      </c>
      <c r="L3" s="4">
        <v>44116.02289778802</v>
      </c>
      <c r="M3" s="4">
        <v>45365.77809778801</v>
      </c>
    </row>
    <row r="4" spans="1:13" s="11" customFormat="1" ht="12.75">
      <c r="A4" s="11">
        <v>1</v>
      </c>
      <c r="B4" s="4">
        <v>15084.40806292511</v>
      </c>
      <c r="C4" s="4">
        <v>31110.25363198315</v>
      </c>
      <c r="D4" s="4">
        <v>35805.93057786363</v>
      </c>
      <c r="E4" s="4">
        <v>37891.17137589284</v>
      </c>
      <c r="F4" s="4">
        <v>39667.184018757725</v>
      </c>
      <c r="G4" s="4">
        <v>41690.18681875773</v>
      </c>
      <c r="H4" s="4">
        <v>42447.77923475773</v>
      </c>
      <c r="I4" s="4">
        <v>43098.477438757734</v>
      </c>
      <c r="J4" s="4">
        <v>43929.90109475773</v>
      </c>
      <c r="K4" s="4">
        <v>44296.406086757735</v>
      </c>
      <c r="L4" s="4">
        <v>44655.24128675774</v>
      </c>
      <c r="M4"/>
    </row>
    <row r="5" spans="1:14" s="11" customFormat="1" ht="12.75">
      <c r="A5" s="11">
        <v>2</v>
      </c>
      <c r="B5" s="4">
        <v>17903.314723669737</v>
      </c>
      <c r="C5" s="4">
        <v>36791.81622397703</v>
      </c>
      <c r="D5" s="4">
        <v>43204.265727403734</v>
      </c>
      <c r="E5" s="4">
        <v>48128.850625171086</v>
      </c>
      <c r="F5" s="4">
        <v>50906.61022517109</v>
      </c>
      <c r="G5" s="4">
        <v>50931.72068117109</v>
      </c>
      <c r="H5" s="4">
        <v>52437.159533171085</v>
      </c>
      <c r="I5" s="4">
        <v>53724.122933171086</v>
      </c>
      <c r="J5" s="4">
        <v>54573.95192917108</v>
      </c>
      <c r="K5" s="4">
        <v>55278.793289171095</v>
      </c>
      <c r="L5" s="2"/>
      <c r="M5"/>
      <c r="N5" s="25"/>
    </row>
    <row r="6" spans="1:13" s="11" customFormat="1" ht="12.75">
      <c r="A6" s="11">
        <v>3</v>
      </c>
      <c r="B6" s="4">
        <v>19888.70932256349</v>
      </c>
      <c r="C6" s="4">
        <v>41933.24732604441</v>
      </c>
      <c r="D6" s="4">
        <v>50833.080097300495</v>
      </c>
      <c r="E6" s="4">
        <v>55859.56649730048</v>
      </c>
      <c r="F6" s="4">
        <v>57363.52613730048</v>
      </c>
      <c r="G6" s="4">
        <v>59478.68290530048</v>
      </c>
      <c r="H6" s="4">
        <v>61746.98610530048</v>
      </c>
      <c r="I6" s="4">
        <v>63528.31109730047</v>
      </c>
      <c r="J6" s="4">
        <v>64592.62022130047</v>
      </c>
      <c r="K6" s="2"/>
      <c r="L6" s="2"/>
      <c r="M6"/>
    </row>
    <row r="7" spans="1:13" s="11" customFormat="1" ht="12.75">
      <c r="A7" s="11">
        <v>4</v>
      </c>
      <c r="B7" s="4">
        <v>19981.520345819543</v>
      </c>
      <c r="C7" s="4">
        <v>51710.40505714595</v>
      </c>
      <c r="D7" s="4">
        <v>64262.18065714595</v>
      </c>
      <c r="E7" s="4">
        <v>68632.76251314595</v>
      </c>
      <c r="F7" s="4">
        <v>71881.23087714595</v>
      </c>
      <c r="G7" s="4">
        <v>74746.56891714595</v>
      </c>
      <c r="H7" s="4">
        <v>77612.63472914594</v>
      </c>
      <c r="I7" s="4">
        <v>80255.32948114595</v>
      </c>
      <c r="J7" s="2"/>
      <c r="K7" s="2"/>
      <c r="L7" s="2"/>
      <c r="M7"/>
    </row>
    <row r="8" spans="1:13" s="11" customFormat="1" ht="12.75">
      <c r="A8" s="11">
        <v>5</v>
      </c>
      <c r="B8" s="4">
        <v>24714.769117943266</v>
      </c>
      <c r="C8" s="4">
        <v>62526.52911794327</v>
      </c>
      <c r="D8" s="4">
        <v>75201.59770994326</v>
      </c>
      <c r="E8" s="4">
        <v>82658.75662194326</v>
      </c>
      <c r="F8" s="4">
        <v>87296.01502194327</v>
      </c>
      <c r="G8" s="4">
        <v>91928.42915394327</v>
      </c>
      <c r="H8" s="4">
        <v>96024.66582594327</v>
      </c>
      <c r="I8" s="2"/>
      <c r="J8" s="2"/>
      <c r="K8" s="2"/>
      <c r="L8" s="2"/>
      <c r="M8"/>
    </row>
    <row r="9" spans="1:13" s="11" customFormat="1" ht="12.75">
      <c r="A9" s="11">
        <v>6</v>
      </c>
      <c r="B9" s="4">
        <v>29490.5808</v>
      </c>
      <c r="C9" s="4">
        <v>71745.043592</v>
      </c>
      <c r="D9" s="4">
        <v>90675.94345600001</v>
      </c>
      <c r="E9" s="4">
        <v>99847.36146400002</v>
      </c>
      <c r="F9" s="4">
        <v>106408.32001200003</v>
      </c>
      <c r="G9" s="4">
        <v>112567.971724</v>
      </c>
      <c r="H9" s="2"/>
      <c r="I9" s="2"/>
      <c r="J9" s="2"/>
      <c r="K9" s="2"/>
      <c r="L9" s="2"/>
      <c r="M9"/>
    </row>
    <row r="10" spans="1:13" s="11" customFormat="1" ht="12.75">
      <c r="A10" s="11">
        <v>7</v>
      </c>
      <c r="B10" s="4">
        <v>37690.6168</v>
      </c>
      <c r="C10" s="4">
        <v>91263.70818</v>
      </c>
      <c r="D10" s="4">
        <v>113971.24366799998</v>
      </c>
      <c r="E10" s="4">
        <v>127202.22271599999</v>
      </c>
      <c r="F10" s="4">
        <v>136016.44682399998</v>
      </c>
      <c r="G10" s="2"/>
      <c r="H10" s="2"/>
      <c r="I10" s="2"/>
      <c r="J10" s="2"/>
      <c r="K10" s="2"/>
      <c r="L10" s="2"/>
      <c r="M10"/>
    </row>
    <row r="11" spans="1:13" s="11" customFormat="1" ht="12.75">
      <c r="A11" s="11">
        <v>8</v>
      </c>
      <c r="B11" s="4">
        <v>46473.6972</v>
      </c>
      <c r="C11" s="4">
        <v>104260.86698800001</v>
      </c>
      <c r="D11" s="4">
        <v>128273.634052</v>
      </c>
      <c r="E11" s="4">
        <v>142308.737356</v>
      </c>
      <c r="F11" s="2"/>
      <c r="G11" s="2"/>
      <c r="H11" s="2"/>
      <c r="I11" s="2"/>
      <c r="J11" s="2"/>
      <c r="K11" s="2"/>
      <c r="L11" s="2"/>
      <c r="M11"/>
    </row>
    <row r="12" spans="1:13" s="11" customFormat="1" ht="12.75">
      <c r="A12" s="11">
        <v>9</v>
      </c>
      <c r="B12" s="4">
        <v>54810.12</v>
      </c>
      <c r="C12" s="4">
        <v>114676.43278400002</v>
      </c>
      <c r="D12" s="4">
        <v>141234.80838400003</v>
      </c>
      <c r="E12" s="2"/>
      <c r="F12" s="2"/>
      <c r="G12" s="2"/>
      <c r="H12" s="2"/>
      <c r="I12" s="2"/>
      <c r="J12" s="2"/>
      <c r="K12" s="2"/>
      <c r="L12" s="2"/>
      <c r="M12"/>
    </row>
    <row r="13" spans="1:13" s="11" customFormat="1" ht="12.75">
      <c r="A13" s="11">
        <v>10</v>
      </c>
      <c r="B13" s="4">
        <v>54213.85962</v>
      </c>
      <c r="C13" s="4">
        <v>114576.35956</v>
      </c>
      <c r="D13" s="2"/>
      <c r="E13" s="2"/>
      <c r="F13" s="2"/>
      <c r="G13" s="2"/>
      <c r="H13" s="2"/>
      <c r="I13" s="2"/>
      <c r="J13" s="2"/>
      <c r="K13" s="2"/>
      <c r="L13" s="2"/>
      <c r="M13"/>
    </row>
    <row r="14" spans="1:13" s="11" customFormat="1" ht="12.75">
      <c r="A14" s="11">
        <v>11</v>
      </c>
      <c r="B14" s="4">
        <v>55624.197952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/>
    </row>
    <row r="16" ht="12.75" customHeight="1">
      <c r="A16" s="1" t="s">
        <v>6</v>
      </c>
    </row>
    <row r="17" spans="1:13" s="11" customFormat="1" ht="12.75">
      <c r="A17" s="18" t="str">
        <f>+A2</f>
        <v>i</v>
      </c>
      <c r="B17" s="18">
        <f aca="true" t="shared" si="0" ref="B17:M17">+B2</f>
        <v>0</v>
      </c>
      <c r="C17" s="18">
        <f t="shared" si="0"/>
        <v>1</v>
      </c>
      <c r="D17" s="18">
        <f t="shared" si="0"/>
        <v>2</v>
      </c>
      <c r="E17" s="18">
        <f t="shared" si="0"/>
        <v>3</v>
      </c>
      <c r="F17" s="18">
        <f t="shared" si="0"/>
        <v>4</v>
      </c>
      <c r="G17" s="18">
        <f t="shared" si="0"/>
        <v>5</v>
      </c>
      <c r="H17" s="18">
        <f t="shared" si="0"/>
        <v>6</v>
      </c>
      <c r="I17" s="18">
        <f t="shared" si="0"/>
        <v>7</v>
      </c>
      <c r="J17" s="18">
        <f t="shared" si="0"/>
        <v>8</v>
      </c>
      <c r="K17" s="18">
        <f t="shared" si="0"/>
        <v>9</v>
      </c>
      <c r="L17" s="18">
        <f t="shared" si="0"/>
        <v>10</v>
      </c>
      <c r="M17" s="18">
        <f t="shared" si="0"/>
        <v>11</v>
      </c>
    </row>
    <row r="18" spans="1:13" s="11" customFormat="1" ht="12.75" customHeight="1">
      <c r="A18" s="18">
        <f aca="true" t="shared" si="1" ref="A18:B29">+A3</f>
        <v>0</v>
      </c>
      <c r="B18" s="18">
        <f>+B3</f>
        <v>14564.019274171475</v>
      </c>
      <c r="C18" s="18">
        <f aca="true" t="shared" si="2" ref="C18:M18">+C3-B3</f>
        <v>13637.67367154374</v>
      </c>
      <c r="D18" s="18">
        <f t="shared" si="2"/>
        <v>5269.00380628735</v>
      </c>
      <c r="E18" s="18">
        <f t="shared" si="2"/>
        <v>2759.689506112263</v>
      </c>
      <c r="F18" s="18">
        <f t="shared" si="2"/>
        <v>1514.4784560004555</v>
      </c>
      <c r="G18" s="18">
        <f t="shared" si="2"/>
        <v>2041.468183672725</v>
      </c>
      <c r="H18" s="18">
        <f t="shared" si="2"/>
        <v>1971.512400000007</v>
      </c>
      <c r="I18" s="18">
        <f t="shared" si="2"/>
        <v>1032.774400000002</v>
      </c>
      <c r="J18" s="18">
        <f t="shared" si="2"/>
        <v>785.0552000000025</v>
      </c>
      <c r="K18" s="18">
        <f t="shared" si="2"/>
        <v>278.29439999999886</v>
      </c>
      <c r="L18" s="18">
        <f t="shared" si="2"/>
        <v>262.0535999999993</v>
      </c>
      <c r="M18" s="18">
        <f t="shared" si="2"/>
        <v>1249.7551999999923</v>
      </c>
    </row>
    <row r="19" spans="1:12" s="11" customFormat="1" ht="12.75">
      <c r="A19" s="18">
        <f t="shared" si="1"/>
        <v>1</v>
      </c>
      <c r="B19" s="18">
        <f t="shared" si="1"/>
        <v>15084.40806292511</v>
      </c>
      <c r="C19" s="18">
        <f aca="true" t="shared" si="3" ref="C19:D28">+C4-B4</f>
        <v>16025.84556905804</v>
      </c>
      <c r="D19" s="18">
        <f t="shared" si="3"/>
        <v>4695.676945880485</v>
      </c>
      <c r="E19" s="18">
        <f aca="true" t="shared" si="4" ref="E19:L19">+E4-D4</f>
        <v>2085.2407980292046</v>
      </c>
      <c r="F19" s="18">
        <f t="shared" si="4"/>
        <v>1776.0126428648873</v>
      </c>
      <c r="G19" s="18">
        <f t="shared" si="4"/>
        <v>2023.002800000002</v>
      </c>
      <c r="H19" s="18">
        <f t="shared" si="4"/>
        <v>757.5924159999995</v>
      </c>
      <c r="I19" s="18">
        <f t="shared" si="4"/>
        <v>650.6982040000075</v>
      </c>
      <c r="J19" s="18">
        <f t="shared" si="4"/>
        <v>831.423655999999</v>
      </c>
      <c r="K19" s="18">
        <f t="shared" si="4"/>
        <v>366.50499200000195</v>
      </c>
      <c r="L19" s="18">
        <f t="shared" si="4"/>
        <v>358.83520000000135</v>
      </c>
    </row>
    <row r="20" spans="1:11" s="11" customFormat="1" ht="12.75">
      <c r="A20" s="18">
        <f t="shared" si="1"/>
        <v>2</v>
      </c>
      <c r="B20" s="18">
        <f t="shared" si="1"/>
        <v>17903.314723669737</v>
      </c>
      <c r="C20" s="18">
        <f t="shared" si="3"/>
        <v>18888.501500307295</v>
      </c>
      <c r="D20" s="18">
        <f t="shared" si="3"/>
        <v>6412.449503426702</v>
      </c>
      <c r="E20" s="18">
        <f aca="true" t="shared" si="5" ref="E20:K20">+E5-D5</f>
        <v>4924.584897767352</v>
      </c>
      <c r="F20" s="18">
        <f t="shared" si="5"/>
        <v>2777.759600000005</v>
      </c>
      <c r="G20" s="18">
        <f t="shared" si="5"/>
        <v>25.11045600000216</v>
      </c>
      <c r="H20" s="18">
        <f t="shared" si="5"/>
        <v>1505.438851999992</v>
      </c>
      <c r="I20" s="18">
        <f t="shared" si="5"/>
        <v>1286.9634000000005</v>
      </c>
      <c r="J20" s="18">
        <f t="shared" si="5"/>
        <v>849.8289959999966</v>
      </c>
      <c r="K20" s="18">
        <f t="shared" si="5"/>
        <v>704.8413600000131</v>
      </c>
    </row>
    <row r="21" spans="1:10" s="11" customFormat="1" ht="12.75">
      <c r="A21" s="18">
        <f t="shared" si="1"/>
        <v>3</v>
      </c>
      <c r="B21" s="18">
        <f t="shared" si="1"/>
        <v>19888.70932256349</v>
      </c>
      <c r="C21" s="18">
        <f t="shared" si="3"/>
        <v>22044.53800348092</v>
      </c>
      <c r="D21" s="18">
        <f t="shared" si="3"/>
        <v>8899.832771256086</v>
      </c>
      <c r="E21" s="18">
        <f aca="true" t="shared" si="6" ref="E21:J21">+E6-D6</f>
        <v>5026.486399999987</v>
      </c>
      <c r="F21" s="18">
        <f t="shared" si="6"/>
        <v>1503.959640000001</v>
      </c>
      <c r="G21" s="18">
        <f t="shared" si="6"/>
        <v>2115.1567679999935</v>
      </c>
      <c r="H21" s="18">
        <f t="shared" si="6"/>
        <v>2268.303200000002</v>
      </c>
      <c r="I21" s="18">
        <f t="shared" si="6"/>
        <v>1781.3249919999944</v>
      </c>
      <c r="J21" s="18">
        <f t="shared" si="6"/>
        <v>1064.3091239999994</v>
      </c>
    </row>
    <row r="22" spans="1:10" s="11" customFormat="1" ht="12.75">
      <c r="A22" s="18">
        <f t="shared" si="1"/>
        <v>4</v>
      </c>
      <c r="B22" s="18">
        <f t="shared" si="1"/>
        <v>19981.520345819543</v>
      </c>
      <c r="C22" s="18">
        <f t="shared" si="3"/>
        <v>31728.88471132641</v>
      </c>
      <c r="D22" s="18">
        <f t="shared" si="3"/>
        <v>12551.7756</v>
      </c>
      <c r="E22" s="18">
        <f>+E7-D7</f>
        <v>4370.581855999997</v>
      </c>
      <c r="F22" s="18">
        <f>+F7-E7</f>
        <v>3248.4683640000003</v>
      </c>
      <c r="G22" s="18">
        <f>+G7-F7</f>
        <v>2865.3380400000024</v>
      </c>
      <c r="H22" s="18">
        <f>+H7-G7</f>
        <v>2866.065811999986</v>
      </c>
      <c r="I22" s="18">
        <f>+I7-H7</f>
        <v>2642.6947520000103</v>
      </c>
      <c r="J22" s="19"/>
    </row>
    <row r="23" spans="1:10" s="11" customFormat="1" ht="12.75">
      <c r="A23" s="18">
        <f t="shared" si="1"/>
        <v>5</v>
      </c>
      <c r="B23" s="18">
        <f t="shared" si="1"/>
        <v>24714.769117943266</v>
      </c>
      <c r="C23" s="18">
        <f t="shared" si="3"/>
        <v>37811.76</v>
      </c>
      <c r="D23" s="18">
        <f t="shared" si="3"/>
        <v>12675.068591999996</v>
      </c>
      <c r="E23" s="18">
        <f>+E8-D8</f>
        <v>7457.158911999999</v>
      </c>
      <c r="F23" s="18">
        <f>+F8-E8</f>
        <v>4637.258400000006</v>
      </c>
      <c r="G23" s="18">
        <f>+G8-F8</f>
        <v>4632.414132000005</v>
      </c>
      <c r="H23" s="18">
        <f>+H8-G8</f>
        <v>4096.236671999999</v>
      </c>
      <c r="I23" s="19"/>
      <c r="J23" s="19"/>
    </row>
    <row r="24" spans="1:10" s="11" customFormat="1" ht="12.75">
      <c r="A24" s="18">
        <f t="shared" si="1"/>
        <v>6</v>
      </c>
      <c r="B24" s="18">
        <f t="shared" si="1"/>
        <v>29490.5808</v>
      </c>
      <c r="C24" s="18">
        <f t="shared" si="3"/>
        <v>42254.462792000006</v>
      </c>
      <c r="D24" s="18">
        <f t="shared" si="3"/>
        <v>18930.899864000006</v>
      </c>
      <c r="E24" s="18">
        <f>+E9-D9</f>
        <v>9171.418008000008</v>
      </c>
      <c r="F24" s="18">
        <f>+F9-E9</f>
        <v>6560.95854800001</v>
      </c>
      <c r="G24" s="18">
        <f>+G9-F9</f>
        <v>6159.651711999977</v>
      </c>
      <c r="H24" s="19"/>
      <c r="I24" s="19"/>
      <c r="J24" s="19"/>
    </row>
    <row r="25" spans="1:10" s="11" customFormat="1" ht="12.75">
      <c r="A25" s="18">
        <f t="shared" si="1"/>
        <v>7</v>
      </c>
      <c r="B25" s="18">
        <f t="shared" si="1"/>
        <v>37690.6168</v>
      </c>
      <c r="C25" s="18">
        <f t="shared" si="3"/>
        <v>53573.09138</v>
      </c>
      <c r="D25" s="18">
        <f t="shared" si="3"/>
        <v>22707.53548799998</v>
      </c>
      <c r="E25" s="18">
        <f>+E10-D10</f>
        <v>13230.979048000008</v>
      </c>
      <c r="F25" s="18">
        <f>+F10-E10</f>
        <v>8814.224107999995</v>
      </c>
      <c r="G25" s="19"/>
      <c r="H25" s="19"/>
      <c r="I25" s="19"/>
      <c r="J25" s="19"/>
    </row>
    <row r="26" spans="1:10" s="11" customFormat="1" ht="12.75">
      <c r="A26" s="18">
        <f t="shared" si="1"/>
        <v>8</v>
      </c>
      <c r="B26" s="18">
        <f t="shared" si="1"/>
        <v>46473.6972</v>
      </c>
      <c r="C26" s="18">
        <f t="shared" si="3"/>
        <v>57787.16978800001</v>
      </c>
      <c r="D26" s="18">
        <f t="shared" si="3"/>
        <v>24012.767063999985</v>
      </c>
      <c r="E26" s="18">
        <f>+E11-D11</f>
        <v>14035.103304000004</v>
      </c>
      <c r="F26" s="19"/>
      <c r="G26" s="19"/>
      <c r="H26" s="19"/>
      <c r="I26" s="19"/>
      <c r="J26" s="19"/>
    </row>
    <row r="27" spans="1:10" s="11" customFormat="1" ht="12.75">
      <c r="A27" s="18">
        <f t="shared" si="1"/>
        <v>9</v>
      </c>
      <c r="B27" s="18">
        <f t="shared" si="1"/>
        <v>54810.12</v>
      </c>
      <c r="C27" s="18">
        <f t="shared" si="3"/>
        <v>59866.312784000016</v>
      </c>
      <c r="D27" s="18">
        <f t="shared" si="3"/>
        <v>26558.375600000014</v>
      </c>
      <c r="E27" s="19"/>
      <c r="F27" s="19"/>
      <c r="G27" s="19"/>
      <c r="H27" s="19"/>
      <c r="I27" s="19"/>
      <c r="J27" s="19"/>
    </row>
    <row r="28" spans="1:10" s="11" customFormat="1" ht="12.75">
      <c r="A28" s="18">
        <f t="shared" si="1"/>
        <v>10</v>
      </c>
      <c r="B28" s="18">
        <f t="shared" si="1"/>
        <v>54213.85962</v>
      </c>
      <c r="C28" s="18">
        <f t="shared" si="3"/>
        <v>60362.499939999994</v>
      </c>
      <c r="D28" s="19"/>
      <c r="E28" s="19"/>
      <c r="F28" s="19"/>
      <c r="G28" s="19"/>
      <c r="H28" s="19"/>
      <c r="I28" s="19"/>
      <c r="J28" s="19"/>
    </row>
    <row r="29" spans="1:10" s="11" customFormat="1" ht="12.75" customHeight="1">
      <c r="A29" s="18">
        <f t="shared" si="1"/>
        <v>11</v>
      </c>
      <c r="B29" s="18">
        <f t="shared" si="1"/>
        <v>55624.197952</v>
      </c>
      <c r="C29" s="19"/>
      <c r="D29" s="19"/>
      <c r="E29" s="19"/>
      <c r="F29" s="19"/>
      <c r="G29" s="19"/>
      <c r="H29" s="19"/>
      <c r="I29" s="19"/>
      <c r="J29" s="19"/>
    </row>
    <row r="30" spans="1:10" s="11" customFormat="1" ht="12.75" customHeight="1">
      <c r="A30" s="18"/>
      <c r="B30" s="19"/>
      <c r="C30" s="19"/>
      <c r="D30" s="19"/>
      <c r="E30" s="19"/>
      <c r="F30" s="19"/>
      <c r="G30" s="19"/>
      <c r="H30" s="19"/>
      <c r="I30" s="19"/>
      <c r="J30" s="19"/>
    </row>
    <row r="31" spans="1:10" s="11" customFormat="1" ht="12.75" customHeight="1">
      <c r="A31" s="18"/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2.75" customHeight="1">
      <c r="A32" s="1" t="s">
        <v>3</v>
      </c>
      <c r="B32" s="4"/>
      <c r="C32" s="4"/>
      <c r="D32" s="4"/>
      <c r="E32" s="4"/>
      <c r="F32" s="4"/>
      <c r="G32" s="4"/>
      <c r="H32" s="4"/>
      <c r="I32" s="4"/>
      <c r="J32" s="4"/>
    </row>
    <row r="33" spans="1:13" ht="12.75" customHeight="1">
      <c r="A33" s="1" t="str">
        <f aca="true" t="shared" si="7" ref="A33:M33">+A17</f>
        <v>i</v>
      </c>
      <c r="B33" s="1">
        <f t="shared" si="7"/>
        <v>0</v>
      </c>
      <c r="C33" s="1">
        <f t="shared" si="7"/>
        <v>1</v>
      </c>
      <c r="D33" s="1">
        <f t="shared" si="7"/>
        <v>2</v>
      </c>
      <c r="E33" s="1">
        <f t="shared" si="7"/>
        <v>3</v>
      </c>
      <c r="F33" s="1">
        <f t="shared" si="7"/>
        <v>4</v>
      </c>
      <c r="G33" s="1">
        <f t="shared" si="7"/>
        <v>5</v>
      </c>
      <c r="H33" s="1">
        <f t="shared" si="7"/>
        <v>6</v>
      </c>
      <c r="I33" s="1">
        <f t="shared" si="7"/>
        <v>7</v>
      </c>
      <c r="J33" s="1">
        <f t="shared" si="7"/>
        <v>8</v>
      </c>
      <c r="K33" s="1">
        <f t="shared" si="7"/>
        <v>9</v>
      </c>
      <c r="L33" s="1">
        <f t="shared" si="7"/>
        <v>10</v>
      </c>
      <c r="M33" s="1">
        <f t="shared" si="7"/>
        <v>11</v>
      </c>
    </row>
    <row r="34" spans="1:13" ht="12.75" customHeight="1">
      <c r="A34" s="1">
        <f aca="true" t="shared" si="8" ref="A34:A45">+A18</f>
        <v>0</v>
      </c>
      <c r="B34" s="21">
        <v>1.107</v>
      </c>
      <c r="C34" s="21">
        <v>1.132</v>
      </c>
      <c r="D34" s="21">
        <v>1.09</v>
      </c>
      <c r="E34" s="21">
        <v>1.085</v>
      </c>
      <c r="F34" s="21">
        <v>1.077</v>
      </c>
      <c r="G34" s="21">
        <v>1.069</v>
      </c>
      <c r="H34" s="21">
        <v>1.063</v>
      </c>
      <c r="I34" s="21">
        <v>1.077</v>
      </c>
      <c r="J34" s="21">
        <v>1.042</v>
      </c>
      <c r="K34" s="21">
        <v>1.05</v>
      </c>
      <c r="L34" s="21">
        <v>1.05</v>
      </c>
      <c r="M34" s="21">
        <v>1</v>
      </c>
    </row>
    <row r="35" spans="1:13" ht="12.75" customHeight="1">
      <c r="A35" s="1">
        <f t="shared" si="8"/>
        <v>1</v>
      </c>
      <c r="B35" s="21">
        <f aca="true" t="shared" si="9" ref="B35:L35">+C34</f>
        <v>1.132</v>
      </c>
      <c r="C35" s="21">
        <f t="shared" si="9"/>
        <v>1.09</v>
      </c>
      <c r="D35" s="21">
        <f t="shared" si="9"/>
        <v>1.085</v>
      </c>
      <c r="E35" s="21">
        <f t="shared" si="9"/>
        <v>1.077</v>
      </c>
      <c r="F35" s="21">
        <f t="shared" si="9"/>
        <v>1.069</v>
      </c>
      <c r="G35" s="21">
        <f t="shared" si="9"/>
        <v>1.063</v>
      </c>
      <c r="H35" s="21">
        <f t="shared" si="9"/>
        <v>1.077</v>
      </c>
      <c r="I35" s="21">
        <f t="shared" si="9"/>
        <v>1.042</v>
      </c>
      <c r="J35" s="21">
        <f t="shared" si="9"/>
        <v>1.05</v>
      </c>
      <c r="K35" s="21">
        <f t="shared" si="9"/>
        <v>1.05</v>
      </c>
      <c r="L35" s="21">
        <f t="shared" si="9"/>
        <v>1</v>
      </c>
      <c r="M35" s="21"/>
    </row>
    <row r="36" spans="1:13" ht="12.75" customHeight="1">
      <c r="A36" s="1">
        <f t="shared" si="8"/>
        <v>2</v>
      </c>
      <c r="B36" s="21">
        <f aca="true" t="shared" si="10" ref="B36:K36">+D34</f>
        <v>1.09</v>
      </c>
      <c r="C36" s="21">
        <f t="shared" si="10"/>
        <v>1.085</v>
      </c>
      <c r="D36" s="21">
        <f t="shared" si="10"/>
        <v>1.077</v>
      </c>
      <c r="E36" s="21">
        <f t="shared" si="10"/>
        <v>1.069</v>
      </c>
      <c r="F36" s="21">
        <f t="shared" si="10"/>
        <v>1.063</v>
      </c>
      <c r="G36" s="21">
        <f t="shared" si="10"/>
        <v>1.077</v>
      </c>
      <c r="H36" s="21">
        <f t="shared" si="10"/>
        <v>1.042</v>
      </c>
      <c r="I36" s="21">
        <f t="shared" si="10"/>
        <v>1.05</v>
      </c>
      <c r="J36" s="21">
        <f t="shared" si="10"/>
        <v>1.05</v>
      </c>
      <c r="K36" s="21">
        <f t="shared" si="10"/>
        <v>1</v>
      </c>
      <c r="L36" s="21"/>
      <c r="M36" s="21"/>
    </row>
    <row r="37" spans="1:13" ht="12.75" customHeight="1">
      <c r="A37" s="1">
        <f t="shared" si="8"/>
        <v>3</v>
      </c>
      <c r="B37" s="21">
        <f aca="true" t="shared" si="11" ref="B37:J37">+E34</f>
        <v>1.085</v>
      </c>
      <c r="C37" s="21">
        <f t="shared" si="11"/>
        <v>1.077</v>
      </c>
      <c r="D37" s="21">
        <f t="shared" si="11"/>
        <v>1.069</v>
      </c>
      <c r="E37" s="21">
        <f t="shared" si="11"/>
        <v>1.063</v>
      </c>
      <c r="F37" s="21">
        <f t="shared" si="11"/>
        <v>1.077</v>
      </c>
      <c r="G37" s="21">
        <f t="shared" si="11"/>
        <v>1.042</v>
      </c>
      <c r="H37" s="21">
        <f t="shared" si="11"/>
        <v>1.05</v>
      </c>
      <c r="I37" s="21">
        <f t="shared" si="11"/>
        <v>1.05</v>
      </c>
      <c r="J37" s="21">
        <f t="shared" si="11"/>
        <v>1</v>
      </c>
      <c r="K37" s="21"/>
      <c r="L37" s="21"/>
      <c r="M37" s="21"/>
    </row>
    <row r="38" spans="1:13" ht="12.75" customHeight="1">
      <c r="A38" s="1">
        <f t="shared" si="8"/>
        <v>4</v>
      </c>
      <c r="B38" s="21">
        <f aca="true" t="shared" si="12" ref="B38:I38">+F34</f>
        <v>1.077</v>
      </c>
      <c r="C38" s="21">
        <f t="shared" si="12"/>
        <v>1.069</v>
      </c>
      <c r="D38" s="21">
        <f t="shared" si="12"/>
        <v>1.063</v>
      </c>
      <c r="E38" s="21">
        <f t="shared" si="12"/>
        <v>1.077</v>
      </c>
      <c r="F38" s="21">
        <f t="shared" si="12"/>
        <v>1.042</v>
      </c>
      <c r="G38" s="21">
        <f t="shared" si="12"/>
        <v>1.05</v>
      </c>
      <c r="H38" s="21">
        <f t="shared" si="12"/>
        <v>1.05</v>
      </c>
      <c r="I38" s="21">
        <f t="shared" si="12"/>
        <v>1</v>
      </c>
      <c r="J38" s="21"/>
      <c r="K38" s="21"/>
      <c r="L38" s="21"/>
      <c r="M38" s="21"/>
    </row>
    <row r="39" spans="1:13" ht="12.75" customHeight="1">
      <c r="A39" s="1">
        <f t="shared" si="8"/>
        <v>5</v>
      </c>
      <c r="B39" s="21">
        <f aca="true" t="shared" si="13" ref="B39:H39">+G34</f>
        <v>1.069</v>
      </c>
      <c r="C39" s="21">
        <f t="shared" si="13"/>
        <v>1.063</v>
      </c>
      <c r="D39" s="21">
        <f t="shared" si="13"/>
        <v>1.077</v>
      </c>
      <c r="E39" s="21">
        <f t="shared" si="13"/>
        <v>1.042</v>
      </c>
      <c r="F39" s="21">
        <f t="shared" si="13"/>
        <v>1.05</v>
      </c>
      <c r="G39" s="21">
        <f t="shared" si="13"/>
        <v>1.05</v>
      </c>
      <c r="H39" s="21">
        <f t="shared" si="13"/>
        <v>1</v>
      </c>
      <c r="I39" s="21"/>
      <c r="J39" s="21"/>
      <c r="K39" s="21"/>
      <c r="L39" s="21"/>
      <c r="M39" s="21"/>
    </row>
    <row r="40" spans="1:13" ht="12.75" customHeight="1">
      <c r="A40" s="1">
        <f t="shared" si="8"/>
        <v>6</v>
      </c>
      <c r="B40" s="21">
        <f aca="true" t="shared" si="14" ref="B40:G40">+H34</f>
        <v>1.063</v>
      </c>
      <c r="C40" s="21">
        <f t="shared" si="14"/>
        <v>1.077</v>
      </c>
      <c r="D40" s="21">
        <f t="shared" si="14"/>
        <v>1.042</v>
      </c>
      <c r="E40" s="21">
        <f t="shared" si="14"/>
        <v>1.05</v>
      </c>
      <c r="F40" s="21">
        <f t="shared" si="14"/>
        <v>1.05</v>
      </c>
      <c r="G40" s="21">
        <f t="shared" si="14"/>
        <v>1</v>
      </c>
      <c r="H40" s="21"/>
      <c r="I40" s="21"/>
      <c r="J40" s="21"/>
      <c r="K40" s="21"/>
      <c r="L40" s="21"/>
      <c r="M40" s="21"/>
    </row>
    <row r="41" spans="1:13" ht="12.75" customHeight="1">
      <c r="A41" s="1">
        <f t="shared" si="8"/>
        <v>7</v>
      </c>
      <c r="B41" s="21">
        <f>+I34</f>
        <v>1.077</v>
      </c>
      <c r="C41" s="21">
        <f>+J34</f>
        <v>1.042</v>
      </c>
      <c r="D41" s="21">
        <f>+K34</f>
        <v>1.05</v>
      </c>
      <c r="E41" s="21">
        <f>+L34</f>
        <v>1.05</v>
      </c>
      <c r="F41" s="21">
        <f>+M34</f>
        <v>1</v>
      </c>
      <c r="G41" s="21"/>
      <c r="H41" s="21"/>
      <c r="I41" s="21"/>
      <c r="J41" s="21"/>
      <c r="K41" s="21"/>
      <c r="L41" s="21"/>
      <c r="M41" s="21"/>
    </row>
    <row r="42" spans="1:13" ht="12.75" customHeight="1">
      <c r="A42" s="1">
        <f t="shared" si="8"/>
        <v>8</v>
      </c>
      <c r="B42" s="21">
        <f>+J34</f>
        <v>1.042</v>
      </c>
      <c r="C42" s="21">
        <f>+K34</f>
        <v>1.05</v>
      </c>
      <c r="D42" s="21">
        <f>+L34</f>
        <v>1.05</v>
      </c>
      <c r="E42" s="21">
        <f>+M34</f>
        <v>1</v>
      </c>
      <c r="F42" s="21"/>
      <c r="G42" s="21"/>
      <c r="H42" s="21"/>
      <c r="I42" s="21"/>
      <c r="J42" s="21"/>
      <c r="K42" s="21"/>
      <c r="L42" s="21"/>
      <c r="M42" s="21"/>
    </row>
    <row r="43" spans="1:13" ht="12.75" customHeight="1">
      <c r="A43" s="1">
        <f t="shared" si="8"/>
        <v>9</v>
      </c>
      <c r="B43" s="21">
        <f>+K34</f>
        <v>1.05</v>
      </c>
      <c r="C43" s="21">
        <f>+L34</f>
        <v>1.05</v>
      </c>
      <c r="D43" s="21">
        <f>+M34</f>
        <v>1</v>
      </c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.75" customHeight="1">
      <c r="A44" s="1">
        <f t="shared" si="8"/>
        <v>10</v>
      </c>
      <c r="B44" s="21">
        <f>+L34</f>
        <v>1.05</v>
      </c>
      <c r="C44" s="21">
        <f>+M34</f>
        <v>1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</row>
    <row r="45" spans="1:13" ht="12.75" customHeight="1">
      <c r="A45" s="1">
        <f t="shared" si="8"/>
        <v>11</v>
      </c>
      <c r="B45" s="21">
        <f>+M34</f>
        <v>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7" ht="12.75">
      <c r="A47" s="1" t="s">
        <v>7</v>
      </c>
    </row>
    <row r="48" spans="1:13" ht="12.75">
      <c r="A48" s="18" t="str">
        <f aca="true" t="shared" si="15" ref="A48:M48">+A17</f>
        <v>i</v>
      </c>
      <c r="B48" s="18">
        <f t="shared" si="15"/>
        <v>0</v>
      </c>
      <c r="C48" s="18">
        <f t="shared" si="15"/>
        <v>1</v>
      </c>
      <c r="D48" s="18">
        <f t="shared" si="15"/>
        <v>2</v>
      </c>
      <c r="E48" s="18">
        <f t="shared" si="15"/>
        <v>3</v>
      </c>
      <c r="F48" s="18">
        <f t="shared" si="15"/>
        <v>4</v>
      </c>
      <c r="G48" s="18">
        <f t="shared" si="15"/>
        <v>5</v>
      </c>
      <c r="H48" s="18">
        <f t="shared" si="15"/>
        <v>6</v>
      </c>
      <c r="I48" s="18">
        <f t="shared" si="15"/>
        <v>7</v>
      </c>
      <c r="J48" s="18">
        <f t="shared" si="15"/>
        <v>8</v>
      </c>
      <c r="K48" s="18">
        <f t="shared" si="15"/>
        <v>9</v>
      </c>
      <c r="L48" s="18">
        <f t="shared" si="15"/>
        <v>10</v>
      </c>
      <c r="M48" s="18">
        <f t="shared" si="15"/>
        <v>11</v>
      </c>
    </row>
    <row r="49" spans="1:13" ht="12.75">
      <c r="A49" s="18">
        <f aca="true" t="shared" si="16" ref="A49:A60">+A18</f>
        <v>0</v>
      </c>
      <c r="B49" s="18">
        <f>+B18*PRODUCT(B34:$M$34)</f>
        <v>32682.87269481092</v>
      </c>
      <c r="C49" s="18">
        <f>+C18*PRODUCT(C34:$M$34)</f>
        <v>27645.958429394424</v>
      </c>
      <c r="D49" s="18">
        <f>+D18*PRODUCT(D34:$M$34)</f>
        <v>9435.685170554456</v>
      </c>
      <c r="E49" s="18">
        <f>+E18*PRODUCT(E34:$M$34)</f>
        <v>4533.97012078293</v>
      </c>
      <c r="F49" s="18">
        <f>+F18*PRODUCT(F34:$M$34)</f>
        <v>2293.252064478816</v>
      </c>
      <c r="G49" s="18">
        <f>+G18*PRODUCT(G34:$M$34)</f>
        <v>2870.2227733159666</v>
      </c>
      <c r="H49" s="18">
        <f>+H18*PRODUCT(H34:$M$34)</f>
        <v>2592.953913958799</v>
      </c>
      <c r="I49" s="18">
        <f>+I18*PRODUCT(I34:$M$34)</f>
        <v>1277.8135369755867</v>
      </c>
      <c r="J49" s="18">
        <f>+J18*PRODUCT(J34:$M$34)</f>
        <v>901.875339036003</v>
      </c>
      <c r="K49" s="18">
        <f>+K18*PRODUCT(K34:$M$34)</f>
        <v>306.81957599999873</v>
      </c>
      <c r="L49" s="18">
        <f>+L18*PRODUCT(L34:$M$34)</f>
        <v>275.15627999999924</v>
      </c>
      <c r="M49" s="18">
        <f>+M18*PRODUCT(M34:$M$34)</f>
        <v>1249.7551999999923</v>
      </c>
    </row>
    <row r="50" spans="1:13" ht="12.75">
      <c r="A50" s="18">
        <f t="shared" si="16"/>
        <v>1</v>
      </c>
      <c r="B50" s="18">
        <f>+B19*PRODUCT(B35:$L$35)</f>
        <v>30578.742994108026</v>
      </c>
      <c r="C50" s="18">
        <f>+C19*PRODUCT(C35:$L$35)</f>
        <v>28698.941762220114</v>
      </c>
      <c r="D50" s="18">
        <f>+D19*PRODUCT(D35:$L$35)</f>
        <v>7714.657363561136</v>
      </c>
      <c r="E50" s="18">
        <f>+E19*PRODUCT(E35:$L$35)</f>
        <v>3157.511251526505</v>
      </c>
      <c r="F50" s="18">
        <f>+F19*PRODUCT(F35:$L$35)</f>
        <v>2497.0028796025963</v>
      </c>
      <c r="G50" s="18">
        <f>+G19*PRODUCT(G35:$L$35)</f>
        <v>2660.674631419816</v>
      </c>
      <c r="H50" s="18">
        <f>+H19*PRODUCT(H35:$L$35)</f>
        <v>937.3410540335212</v>
      </c>
      <c r="I50" s="18">
        <f>+I19*PRODUCT(I35:$L$35)</f>
        <v>747.5253502462288</v>
      </c>
      <c r="J50" s="18">
        <f>+J19*PRODUCT(J35:$L$35)</f>
        <v>916.6445807399989</v>
      </c>
      <c r="K50" s="18">
        <f>+K19*PRODUCT(K35:$L$35)</f>
        <v>384.83024160000207</v>
      </c>
      <c r="L50" s="18">
        <f>+L19*PRODUCT(L35:$L$35)</f>
        <v>358.83520000000135</v>
      </c>
      <c r="M50" s="22">
        <f aca="true" t="shared" si="17" ref="D50:M60">+M65-L65</f>
        <v>1158.9317804404418</v>
      </c>
    </row>
    <row r="51" spans="1:13" ht="12.75">
      <c r="A51" s="18">
        <f t="shared" si="16"/>
        <v>2</v>
      </c>
      <c r="B51" s="18">
        <f>+B20*PRODUCT(B36:$K$36)</f>
        <v>32061.096832065377</v>
      </c>
      <c r="C51" s="18">
        <f>+C20*PRODUCT(C36:$K$36)</f>
        <v>31032.440873902076</v>
      </c>
      <c r="D51" s="18">
        <f>+D20*PRODUCT(D36:$K$36)</f>
        <v>9709.8529225265</v>
      </c>
      <c r="E51" s="18">
        <f>+E20*PRODUCT(E36:$K$36)</f>
        <v>6923.769782819066</v>
      </c>
      <c r="F51" s="18">
        <f>+F20*PRODUCT(F36:$K$36)</f>
        <v>3653.3387397698416</v>
      </c>
      <c r="G51" s="18">
        <f>+G20*PRODUCT(G36:$K$36)</f>
        <v>31.068237745273834</v>
      </c>
      <c r="H51" s="18">
        <f>+H20*PRODUCT(H36:$K$36)</f>
        <v>1729.455680371851</v>
      </c>
      <c r="I51" s="18">
        <f>+I20*PRODUCT(I36:$K$36)</f>
        <v>1418.8771485000007</v>
      </c>
      <c r="J51" s="18">
        <f>+J20*PRODUCT(J36:$K$36)</f>
        <v>892.3204457999964</v>
      </c>
      <c r="K51" s="18">
        <f>+K20*PRODUCT(K36:$K$36)</f>
        <v>704.8413600000131</v>
      </c>
      <c r="L51" s="22">
        <f t="shared" si="17"/>
        <v>345.4820400910685</v>
      </c>
      <c r="M51" s="22">
        <f t="shared" si="17"/>
        <v>1304.0671386185568</v>
      </c>
    </row>
    <row r="52" spans="1:13" ht="12.75">
      <c r="A52" s="18">
        <f t="shared" si="16"/>
        <v>3</v>
      </c>
      <c r="B52" s="18">
        <f>+B21*PRODUCT(B37:$J$37)</f>
        <v>32675.709933931787</v>
      </c>
      <c r="C52" s="18">
        <f>+C21*PRODUCT(C37:$J$37)</f>
        <v>33380.25845575259</v>
      </c>
      <c r="D52" s="18">
        <f>+D21*PRODUCT(D37:$J$37)</f>
        <v>12512.809605882203</v>
      </c>
      <c r="E52" s="18">
        <f>+E21*PRODUCT(E37:$J$37)</f>
        <v>6610.8879580674175</v>
      </c>
      <c r="F52" s="18">
        <f>+F21*PRODUCT(F37:$J$37)</f>
        <v>1860.7935935059268</v>
      </c>
      <c r="G52" s="18">
        <f>+G21*PRODUCT(G37:$J$37)</f>
        <v>2429.9026708622328</v>
      </c>
      <c r="H52" s="18">
        <f>+H21*PRODUCT(H37:$J$37)</f>
        <v>2500.8042780000023</v>
      </c>
      <c r="I52" s="18">
        <f>+I21*PRODUCT(I37:$J$37)</f>
        <v>1870.3912415999941</v>
      </c>
      <c r="J52" s="18">
        <f>+J21*PRODUCT(J37:$J$37)</f>
        <v>1064.3091239999994</v>
      </c>
      <c r="K52" s="22">
        <f t="shared" si="17"/>
        <v>526.46350041205</v>
      </c>
      <c r="L52" s="22">
        <f t="shared" si="17"/>
        <v>373.99336397263687</v>
      </c>
      <c r="M52" s="22">
        <f t="shared" si="17"/>
        <v>1411.68685900305</v>
      </c>
    </row>
    <row r="53" spans="1:13" ht="12.75">
      <c r="A53" s="18">
        <f t="shared" si="16"/>
        <v>4</v>
      </c>
      <c r="B53" s="18">
        <f>+B22*PRODUCT(B38:$I$38)</f>
        <v>30256.39790577671</v>
      </c>
      <c r="C53" s="18">
        <f>+C22*PRODUCT(C38:$I$38)</f>
        <v>44609.54532562308</v>
      </c>
      <c r="D53" s="18">
        <f>+D22*PRODUCT(D38:$I$38)</f>
        <v>16508.227728698253</v>
      </c>
      <c r="E53" s="18">
        <f>+E22*PRODUCT(E38:$I$38)</f>
        <v>5407.559153341397</v>
      </c>
      <c r="F53" s="18">
        <f>+F22*PRODUCT(F38:$I$38)</f>
        <v>3731.8566989050205</v>
      </c>
      <c r="G53" s="18">
        <f>+G22*PRODUCT(G38:$I$38)</f>
        <v>3159.0351891000028</v>
      </c>
      <c r="H53" s="18">
        <f>+H22*PRODUCT(H38:$I$38)</f>
        <v>3009.3691025999856</v>
      </c>
      <c r="I53" s="18">
        <f>+I22*PRODUCT(I38:$I$38)</f>
        <v>2642.6947520000103</v>
      </c>
      <c r="J53" s="22">
        <f t="shared" si="17"/>
        <v>1222.8297571029689</v>
      </c>
      <c r="K53" s="22">
        <f t="shared" si="17"/>
        <v>613.2311305519543</v>
      </c>
      <c r="L53" s="22">
        <f t="shared" si="17"/>
        <v>435.6320489993377</v>
      </c>
      <c r="M53" s="22">
        <f t="shared" si="17"/>
        <v>1644.3501360573428</v>
      </c>
    </row>
    <row r="54" spans="1:13" ht="12.75">
      <c r="A54" s="18">
        <f t="shared" si="16"/>
        <v>5</v>
      </c>
      <c r="B54" s="18">
        <f>+B23*PRODUCT(B39:$H$39)</f>
        <v>34747.978796293144</v>
      </c>
      <c r="C54" s="18">
        <f>+C23*PRODUCT(C39:$H$39)</f>
        <v>49730.42578158292</v>
      </c>
      <c r="D54" s="18">
        <f>+D23*PRODUCT(D39:$H$39)</f>
        <v>15682.393201217663</v>
      </c>
      <c r="E54" s="18">
        <f>+E23*PRODUCT(E39:$H$39)</f>
        <v>8566.821443900159</v>
      </c>
      <c r="F54" s="18">
        <f>+F23*PRODUCT(F39:$H$39)</f>
        <v>5112.577386000007</v>
      </c>
      <c r="G54" s="18">
        <f>+G23*PRODUCT(G39:$H$39)</f>
        <v>4864.034838600006</v>
      </c>
      <c r="H54" s="18">
        <f>+H23*PRODUCT(H39:$H$39)</f>
        <v>4096.236671999999</v>
      </c>
      <c r="I54" s="22">
        <f t="shared" si="17"/>
        <v>2528.6024979607173</v>
      </c>
      <c r="J54" s="22">
        <f t="shared" si="17"/>
        <v>1401.8436529788742</v>
      </c>
      <c r="K54" s="22">
        <f t="shared" si="17"/>
        <v>703.0039653352433</v>
      </c>
      <c r="L54" s="22">
        <f t="shared" si="17"/>
        <v>499.4055954041396</v>
      </c>
      <c r="M54" s="22">
        <f t="shared" si="17"/>
        <v>1885.0717265566345</v>
      </c>
    </row>
    <row r="55" spans="1:13" ht="12.75">
      <c r="A55" s="18">
        <f t="shared" si="16"/>
        <v>6</v>
      </c>
      <c r="B55" s="18">
        <f>+B24*PRODUCT(B40:$G$40)</f>
        <v>38786.32308388116</v>
      </c>
      <c r="C55" s="18">
        <f>+C24*PRODUCT(C40:$G$40)</f>
        <v>52279.88276360137</v>
      </c>
      <c r="D55" s="18">
        <f>+D24*PRODUCT(D40:$G$40)</f>
        <v>21747.912418262527</v>
      </c>
      <c r="E55" s="18">
        <f>+E24*PRODUCT(E40:$G$40)</f>
        <v>10111.488353820008</v>
      </c>
      <c r="F55" s="18">
        <f>+F24*PRODUCT(F40:$G$40)</f>
        <v>6889.0064754000105</v>
      </c>
      <c r="G55" s="18">
        <f>+G24*PRODUCT(G40:$G$40)</f>
        <v>6159.651711999977</v>
      </c>
      <c r="H55" s="22">
        <f t="shared" si="17"/>
        <v>4146.614263701951</v>
      </c>
      <c r="I55" s="22">
        <f t="shared" si="17"/>
        <v>2885.2496269760304</v>
      </c>
      <c r="J55" s="22">
        <f t="shared" si="17"/>
        <v>1599.5669070555596</v>
      </c>
      <c r="K55" s="22">
        <f t="shared" si="17"/>
        <v>802.1592679679743</v>
      </c>
      <c r="L55" s="22">
        <f t="shared" si="17"/>
        <v>569.8443345727865</v>
      </c>
      <c r="M55" s="22">
        <f t="shared" si="17"/>
        <v>2150.9519587428367</v>
      </c>
    </row>
    <row r="56" spans="1:13" ht="12.75">
      <c r="A56" s="18">
        <f t="shared" si="16"/>
        <v>7</v>
      </c>
      <c r="B56" s="18">
        <f>+B25*PRODUCT(B41:$F$41)</f>
        <v>46633.20504845915</v>
      </c>
      <c r="C56" s="18">
        <f>+C25*PRODUCT(C41:$F$41)</f>
        <v>61545.0352428009</v>
      </c>
      <c r="D56" s="18">
        <f>+D25*PRODUCT(D41:$F$41)</f>
        <v>25035.05787551998</v>
      </c>
      <c r="E56" s="18">
        <f>+E25*PRODUCT(E41:$F$41)</f>
        <v>13892.528000400009</v>
      </c>
      <c r="F56" s="18">
        <f>+F25*PRODUCT(F41:$F$41)</f>
        <v>8814.224107999995</v>
      </c>
      <c r="G56" s="22">
        <f t="shared" si="17"/>
        <v>6320.240288428118</v>
      </c>
      <c r="H56" s="22">
        <f t="shared" si="17"/>
        <v>4947.611990793026</v>
      </c>
      <c r="I56" s="22">
        <f t="shared" si="17"/>
        <v>3442.5906879781396</v>
      </c>
      <c r="J56" s="22">
        <f t="shared" si="17"/>
        <v>1908.553799831483</v>
      </c>
      <c r="K56" s="22">
        <f t="shared" si="17"/>
        <v>957.1116482826474</v>
      </c>
      <c r="L56" s="22">
        <f t="shared" si="17"/>
        <v>679.9206493108359</v>
      </c>
      <c r="M56" s="22">
        <f t="shared" si="17"/>
        <v>2566.4494032765215</v>
      </c>
    </row>
    <row r="57" spans="1:13" ht="12.75">
      <c r="A57" s="18">
        <f t="shared" si="16"/>
        <v>8</v>
      </c>
      <c r="B57" s="18">
        <f>+B26*PRODUCT(B42:$E$42)</f>
        <v>53389.21571184601</v>
      </c>
      <c r="C57" s="18">
        <f>+C26*PRODUCT(C42:$E$42)</f>
        <v>63710.35469127001</v>
      </c>
      <c r="D57" s="18">
        <f>+D26*PRODUCT(D42:$E$42)</f>
        <v>25213.405417199985</v>
      </c>
      <c r="E57" s="18">
        <f>+E26*PRODUCT(E42:$E$42)</f>
        <v>14035.103304000004</v>
      </c>
      <c r="F57" s="22">
        <f t="shared" si="17"/>
        <v>8493.949950629467</v>
      </c>
      <c r="G57" s="22">
        <f t="shared" si="17"/>
        <v>6681.893903619086</v>
      </c>
      <c r="H57" s="22">
        <f t="shared" si="17"/>
        <v>5230.7217589941865</v>
      </c>
      <c r="I57" s="22">
        <f t="shared" si="17"/>
        <v>3639.5808831467875</v>
      </c>
      <c r="J57" s="22">
        <f t="shared" si="17"/>
        <v>2017.7641067179793</v>
      </c>
      <c r="K57" s="22">
        <f t="shared" si="17"/>
        <v>1011.8790102730854</v>
      </c>
      <c r="L57" s="22">
        <f t="shared" si="17"/>
        <v>718.8267271883669</v>
      </c>
      <c r="M57" s="22">
        <f t="shared" si="17"/>
        <v>2713.3054819289537</v>
      </c>
    </row>
    <row r="58" spans="1:13" ht="12.75">
      <c r="A58" s="18">
        <f t="shared" si="16"/>
        <v>9</v>
      </c>
      <c r="B58" s="18">
        <f>+B27*PRODUCT(B43:$D$43)</f>
        <v>60428.157300000006</v>
      </c>
      <c r="C58" s="18">
        <f>+C27*PRODUCT(C43:$D$43)</f>
        <v>62859.62842320002</v>
      </c>
      <c r="D58" s="18">
        <f>+D27*PRODUCT(D43:$D$43)</f>
        <v>26558.375600000014</v>
      </c>
      <c r="E58" s="22">
        <f t="shared" si="17"/>
        <v>14611.94229786066</v>
      </c>
      <c r="F58" s="22">
        <f t="shared" si="17"/>
        <v>8934.544696401514</v>
      </c>
      <c r="G58" s="22">
        <f t="shared" si="17"/>
        <v>7028.494409020321</v>
      </c>
      <c r="H58" s="22">
        <f t="shared" si="17"/>
        <v>5502.047648245236</v>
      </c>
      <c r="I58" s="22">
        <f t="shared" si="17"/>
        <v>3828.3717546785774</v>
      </c>
      <c r="J58" s="22">
        <f t="shared" si="17"/>
        <v>2122.428752588836</v>
      </c>
      <c r="K58" s="22">
        <f t="shared" si="17"/>
        <v>1064.3667901487206</v>
      </c>
      <c r="L58" s="22">
        <f t="shared" si="17"/>
        <v>756.1134172395978</v>
      </c>
      <c r="M58" s="22">
        <f t="shared" si="17"/>
        <v>2854.0489694654825</v>
      </c>
    </row>
    <row r="59" spans="1:13" ht="12.75">
      <c r="A59" s="18">
        <f t="shared" si="16"/>
        <v>10</v>
      </c>
      <c r="B59" s="18">
        <f>+B28*PRODUCT(B44:$C$44)</f>
        <v>56924.552601</v>
      </c>
      <c r="C59" s="18">
        <f>+C28*PRODUCT(C44:$C$44)</f>
        <v>60362.499939999994</v>
      </c>
      <c r="D59" s="22">
        <f t="shared" si="17"/>
        <v>25887.513871705494</v>
      </c>
      <c r="E59" s="22">
        <f t="shared" si="17"/>
        <v>13961.375349691836</v>
      </c>
      <c r="F59" s="22">
        <f t="shared" si="17"/>
        <v>8536.752304539492</v>
      </c>
      <c r="G59" s="22">
        <f t="shared" si="17"/>
        <v>6715.565021216258</v>
      </c>
      <c r="H59" s="22">
        <f t="shared" si="17"/>
        <v>5257.080191200017</v>
      </c>
      <c r="I59" s="22">
        <f t="shared" si="17"/>
        <v>3657.9213054415013</v>
      </c>
      <c r="J59" s="22">
        <f t="shared" si="17"/>
        <v>2027.9319383987167</v>
      </c>
      <c r="K59" s="22">
        <f t="shared" si="17"/>
        <v>1016.978028252197</v>
      </c>
      <c r="L59" s="22">
        <f t="shared" si="17"/>
        <v>722.4490084775316</v>
      </c>
      <c r="M59" s="22">
        <f t="shared" si="17"/>
        <v>2726.9782563364424</v>
      </c>
    </row>
    <row r="60" spans="1:13" ht="12.75">
      <c r="A60" s="18">
        <f t="shared" si="16"/>
        <v>11</v>
      </c>
      <c r="B60" s="18">
        <f>+B29*PRODUCT(B$45:$B45)</f>
        <v>55624.197952</v>
      </c>
      <c r="C60" s="22">
        <f>+C75-B75</f>
        <v>61074.46064668539</v>
      </c>
      <c r="D60" s="22">
        <f t="shared" si="17"/>
        <v>25757.643983992413</v>
      </c>
      <c r="E60" s="22">
        <f t="shared" si="17"/>
        <v>13891.335319661506</v>
      </c>
      <c r="F60" s="22">
        <f t="shared" si="17"/>
        <v>8493.925980284519</v>
      </c>
      <c r="G60" s="22">
        <f t="shared" si="17"/>
        <v>6681.875046985515</v>
      </c>
      <c r="H60" s="22">
        <f t="shared" si="17"/>
        <v>5230.706997639849</v>
      </c>
      <c r="I60" s="22">
        <f t="shared" si="17"/>
        <v>3639.5706120703544</v>
      </c>
      <c r="J60" s="22">
        <f t="shared" si="17"/>
        <v>2017.7584124883288</v>
      </c>
      <c r="K60" s="22">
        <f t="shared" si="17"/>
        <v>1011.8761547007016</v>
      </c>
      <c r="L60" s="22">
        <f t="shared" si="17"/>
        <v>718.8246986239683</v>
      </c>
      <c r="M60" s="22">
        <f t="shared" si="17"/>
        <v>2713.297824847308</v>
      </c>
    </row>
    <row r="61" ht="12.75">
      <c r="C61" s="23"/>
    </row>
    <row r="62" ht="12.75">
      <c r="A62" s="1" t="s">
        <v>8</v>
      </c>
    </row>
    <row r="63" spans="1:13" ht="12.75">
      <c r="A63" s="20" t="str">
        <f aca="true" t="shared" si="18" ref="A63:M63">+A48</f>
        <v>i</v>
      </c>
      <c r="B63" s="20">
        <f t="shared" si="18"/>
        <v>0</v>
      </c>
      <c r="C63" s="20">
        <f t="shared" si="18"/>
        <v>1</v>
      </c>
      <c r="D63" s="20">
        <f t="shared" si="18"/>
        <v>2</v>
      </c>
      <c r="E63" s="20">
        <f t="shared" si="18"/>
        <v>3</v>
      </c>
      <c r="F63" s="20">
        <f t="shared" si="18"/>
        <v>4</v>
      </c>
      <c r="G63" s="20">
        <f t="shared" si="18"/>
        <v>5</v>
      </c>
      <c r="H63" s="20">
        <f t="shared" si="18"/>
        <v>6</v>
      </c>
      <c r="I63" s="20">
        <f t="shared" si="18"/>
        <v>7</v>
      </c>
      <c r="J63" s="20">
        <f t="shared" si="18"/>
        <v>8</v>
      </c>
      <c r="K63" s="20">
        <f t="shared" si="18"/>
        <v>9</v>
      </c>
      <c r="L63" s="20">
        <f t="shared" si="18"/>
        <v>10</v>
      </c>
      <c r="M63" s="20">
        <f t="shared" si="18"/>
        <v>11</v>
      </c>
    </row>
    <row r="64" spans="1:14" ht="12.75">
      <c r="A64" s="20">
        <f aca="true" t="shared" si="19" ref="A64:B75">+A49</f>
        <v>0</v>
      </c>
      <c r="B64" s="18">
        <f>+B49</f>
        <v>32682.87269481092</v>
      </c>
      <c r="C64" s="18">
        <f>+B64+C49</f>
        <v>60328.831124205346</v>
      </c>
      <c r="D64" s="18">
        <f>+C64+D49</f>
        <v>69764.5162947598</v>
      </c>
      <c r="E64" s="18">
        <f>+D64+E49</f>
        <v>74298.48641554273</v>
      </c>
      <c r="F64" s="18">
        <f>+E64+F49</f>
        <v>76591.73848002155</v>
      </c>
      <c r="G64" s="18">
        <f>+F64+G49</f>
        <v>79461.96125333752</v>
      </c>
      <c r="H64" s="18">
        <f>+G64+H49</f>
        <v>82054.91516729632</v>
      </c>
      <c r="I64" s="18">
        <f>+H64+I49</f>
        <v>83332.72870427191</v>
      </c>
      <c r="J64" s="18">
        <f>+I64+J49</f>
        <v>84234.60404330792</v>
      </c>
      <c r="K64" s="18">
        <f>+J64+K49</f>
        <v>84541.42361930791</v>
      </c>
      <c r="L64" s="18">
        <f>+K64+L49</f>
        <v>84816.57989930791</v>
      </c>
      <c r="M64" s="18">
        <f>+L64+M49</f>
        <v>86066.33509930791</v>
      </c>
      <c r="N64" s="11" t="s">
        <v>0</v>
      </c>
    </row>
    <row r="65" spans="1:14" ht="12.75">
      <c r="A65" s="20">
        <f t="shared" si="19"/>
        <v>1</v>
      </c>
      <c r="B65" s="18">
        <f t="shared" si="19"/>
        <v>30578.742994108026</v>
      </c>
      <c r="C65" s="18">
        <f aca="true" t="shared" si="20" ref="C65:D74">+B65+C50</f>
        <v>59277.68475632814</v>
      </c>
      <c r="D65" s="18">
        <f t="shared" si="20"/>
        <v>66992.34211988928</v>
      </c>
      <c r="E65" s="18">
        <f>+D65+E50</f>
        <v>70149.85337141578</v>
      </c>
      <c r="F65" s="18">
        <f>+E65+F50</f>
        <v>72646.85625101838</v>
      </c>
      <c r="G65" s="18">
        <f>+F65+G50</f>
        <v>75307.5308824382</v>
      </c>
      <c r="H65" s="18">
        <f>+G65+H50</f>
        <v>76244.87193647171</v>
      </c>
      <c r="I65" s="18">
        <f>+H65+I50</f>
        <v>76992.39728671794</v>
      </c>
      <c r="J65" s="18">
        <f>+I65+J50</f>
        <v>77909.04186745794</v>
      </c>
      <c r="K65" s="18">
        <f>+J65+K50</f>
        <v>78293.87210905795</v>
      </c>
      <c r="L65" s="18">
        <f>+K65+L50</f>
        <v>78652.70730905795</v>
      </c>
      <c r="M65" s="22">
        <f aca="true" t="shared" si="21" ref="D65:M75">+L65*M80</f>
        <v>79811.63908949839</v>
      </c>
      <c r="N65" s="22">
        <f>+M65-L65</f>
        <v>1158.9317804404418</v>
      </c>
    </row>
    <row r="66" spans="1:15" ht="12.75">
      <c r="A66" s="20">
        <f t="shared" si="19"/>
        <v>2</v>
      </c>
      <c r="B66" s="18">
        <f t="shared" si="19"/>
        <v>32061.096832065377</v>
      </c>
      <c r="C66" s="18">
        <f t="shared" si="20"/>
        <v>63093.53770596745</v>
      </c>
      <c r="D66" s="18">
        <f t="shared" si="20"/>
        <v>72803.39062849394</v>
      </c>
      <c r="E66" s="18">
        <f>+D66+E51</f>
        <v>79727.16041131302</v>
      </c>
      <c r="F66" s="18">
        <f>+E66+F51</f>
        <v>83380.49915108285</v>
      </c>
      <c r="G66" s="18">
        <f>+F66+G51</f>
        <v>83411.56738882813</v>
      </c>
      <c r="H66" s="18">
        <f>+G66+H51</f>
        <v>85141.02306919997</v>
      </c>
      <c r="I66" s="18">
        <f>+H66+I51</f>
        <v>86559.90021769998</v>
      </c>
      <c r="J66" s="18">
        <f>+I66+J51</f>
        <v>87452.22066349997</v>
      </c>
      <c r="K66" s="18">
        <f>+J66+K51</f>
        <v>88157.06202349998</v>
      </c>
      <c r="L66" s="22">
        <f t="shared" si="21"/>
        <v>88502.54406359105</v>
      </c>
      <c r="M66" s="22">
        <f t="shared" si="21"/>
        <v>89806.6112022096</v>
      </c>
      <c r="N66" s="22">
        <f>+M66-K66</f>
        <v>1649.5491787096253</v>
      </c>
      <c r="O66" s="3"/>
    </row>
    <row r="67" spans="1:15" ht="12.75">
      <c r="A67" s="20">
        <f t="shared" si="19"/>
        <v>3</v>
      </c>
      <c r="B67" s="18">
        <f t="shared" si="19"/>
        <v>32675.709933931787</v>
      </c>
      <c r="C67" s="18">
        <f t="shared" si="20"/>
        <v>66055.96838968438</v>
      </c>
      <c r="D67" s="18">
        <f t="shared" si="20"/>
        <v>78568.77799556658</v>
      </c>
      <c r="E67" s="18">
        <f>+D67+E52</f>
        <v>85179.66595363399</v>
      </c>
      <c r="F67" s="18">
        <f>+E67+F52</f>
        <v>87040.45954713991</v>
      </c>
      <c r="G67" s="18">
        <f>+F67+G52</f>
        <v>89470.36221800213</v>
      </c>
      <c r="H67" s="18">
        <f>+G67+H52</f>
        <v>91971.16649600213</v>
      </c>
      <c r="I67" s="18">
        <f>+H67+I52</f>
        <v>93841.55773760212</v>
      </c>
      <c r="J67" s="18">
        <f>+I67+J52</f>
        <v>94905.86686160212</v>
      </c>
      <c r="K67" s="22">
        <f t="shared" si="21"/>
        <v>95432.33036201417</v>
      </c>
      <c r="L67" s="22">
        <f t="shared" si="21"/>
        <v>95806.3237259868</v>
      </c>
      <c r="M67" s="22">
        <f t="shared" si="21"/>
        <v>97218.01058498985</v>
      </c>
      <c r="N67" s="22">
        <f>+M67-J67</f>
        <v>2312.143723387737</v>
      </c>
      <c r="O67" s="3"/>
    </row>
    <row r="68" spans="1:15" ht="12.75">
      <c r="A68" s="20">
        <f t="shared" si="19"/>
        <v>4</v>
      </c>
      <c r="B68" s="18">
        <f t="shared" si="19"/>
        <v>30256.39790577671</v>
      </c>
      <c r="C68" s="18">
        <f t="shared" si="20"/>
        <v>74865.9432313998</v>
      </c>
      <c r="D68" s="18">
        <f t="shared" si="20"/>
        <v>91374.17096009805</v>
      </c>
      <c r="E68" s="18">
        <f>+D68+E53</f>
        <v>96781.73011343945</v>
      </c>
      <c r="F68" s="18">
        <f>+E68+F53</f>
        <v>100513.58681234447</v>
      </c>
      <c r="G68" s="18">
        <f>+F68+G53</f>
        <v>103672.62200144447</v>
      </c>
      <c r="H68" s="18">
        <f>+G68+H53</f>
        <v>106681.99110404446</v>
      </c>
      <c r="I68" s="18">
        <f>+H68+I53</f>
        <v>109324.68585604447</v>
      </c>
      <c r="J68" s="22">
        <f t="shared" si="21"/>
        <v>110547.51561314744</v>
      </c>
      <c r="K68" s="22">
        <f t="shared" si="21"/>
        <v>111160.74674369939</v>
      </c>
      <c r="L68" s="22">
        <f t="shared" si="21"/>
        <v>111596.37879269873</v>
      </c>
      <c r="M68" s="22">
        <f t="shared" si="21"/>
        <v>113240.72892875607</v>
      </c>
      <c r="N68" s="22">
        <f>+M68-I68</f>
        <v>3916.0430727116036</v>
      </c>
      <c r="O68" s="3"/>
    </row>
    <row r="69" spans="1:15" ht="12.75">
      <c r="A69" s="20">
        <f t="shared" si="19"/>
        <v>5</v>
      </c>
      <c r="B69" s="18">
        <f t="shared" si="19"/>
        <v>34747.978796293144</v>
      </c>
      <c r="C69" s="18">
        <f t="shared" si="20"/>
        <v>84478.40457787606</v>
      </c>
      <c r="D69" s="18">
        <f t="shared" si="20"/>
        <v>100160.79777909373</v>
      </c>
      <c r="E69" s="18">
        <f>+D69+E54</f>
        <v>108727.61922299389</v>
      </c>
      <c r="F69" s="18">
        <f>+E69+F54</f>
        <v>113840.1966089939</v>
      </c>
      <c r="G69" s="18">
        <f>+F69+G54</f>
        <v>118704.2314475939</v>
      </c>
      <c r="H69" s="18">
        <f>+G69+H54</f>
        <v>122800.4681195939</v>
      </c>
      <c r="I69" s="22">
        <f t="shared" si="21"/>
        <v>125329.07061755462</v>
      </c>
      <c r="J69" s="22">
        <f t="shared" si="21"/>
        <v>126730.9142705335</v>
      </c>
      <c r="K69" s="22">
        <f t="shared" si="21"/>
        <v>127433.91823586874</v>
      </c>
      <c r="L69" s="22">
        <f t="shared" si="21"/>
        <v>127933.32383127288</v>
      </c>
      <c r="M69" s="22">
        <f t="shared" si="21"/>
        <v>129818.39555782951</v>
      </c>
      <c r="N69" s="22">
        <f>+M69-H69</f>
        <v>7017.927438235609</v>
      </c>
      <c r="O69" s="3"/>
    </row>
    <row r="70" spans="1:15" ht="12.75">
      <c r="A70" s="20">
        <f t="shared" si="19"/>
        <v>6</v>
      </c>
      <c r="B70" s="18">
        <f t="shared" si="19"/>
        <v>38786.32308388116</v>
      </c>
      <c r="C70" s="18">
        <f t="shared" si="20"/>
        <v>91066.20584748252</v>
      </c>
      <c r="D70" s="18">
        <f t="shared" si="20"/>
        <v>112814.11826574504</v>
      </c>
      <c r="E70" s="18">
        <f>+D70+E55</f>
        <v>122925.60661956505</v>
      </c>
      <c r="F70" s="18">
        <f>+E70+F55</f>
        <v>129814.61309496505</v>
      </c>
      <c r="G70" s="18">
        <f>+F70+G55</f>
        <v>135974.26480696502</v>
      </c>
      <c r="H70" s="22">
        <f t="shared" si="21"/>
        <v>140120.87907066697</v>
      </c>
      <c r="I70" s="22">
        <f t="shared" si="21"/>
        <v>143006.128697643</v>
      </c>
      <c r="J70" s="22">
        <f t="shared" si="21"/>
        <v>144605.69560469856</v>
      </c>
      <c r="K70" s="22">
        <f t="shared" si="21"/>
        <v>145407.85487266653</v>
      </c>
      <c r="L70" s="22">
        <f t="shared" si="21"/>
        <v>145977.69920723932</v>
      </c>
      <c r="M70" s="22">
        <f t="shared" si="21"/>
        <v>148128.65116598216</v>
      </c>
      <c r="N70" s="22">
        <f>+M70-G70</f>
        <v>12154.386359017139</v>
      </c>
      <c r="O70" s="3"/>
    </row>
    <row r="71" spans="1:15" ht="12.75">
      <c r="A71" s="20">
        <f t="shared" si="19"/>
        <v>7</v>
      </c>
      <c r="B71" s="18">
        <f t="shared" si="19"/>
        <v>46633.20504845915</v>
      </c>
      <c r="C71" s="18">
        <f t="shared" si="20"/>
        <v>108178.24029126005</v>
      </c>
      <c r="D71" s="18">
        <f t="shared" si="20"/>
        <v>133213.29816678003</v>
      </c>
      <c r="E71" s="18">
        <f>+D71+E56</f>
        <v>147105.82616718003</v>
      </c>
      <c r="F71" s="18">
        <f>+E71+F56</f>
        <v>155920.05027518002</v>
      </c>
      <c r="G71" s="22">
        <f t="shared" si="21"/>
        <v>162240.29056360814</v>
      </c>
      <c r="H71" s="22">
        <f t="shared" si="21"/>
        <v>167187.90255440117</v>
      </c>
      <c r="I71" s="22">
        <f t="shared" si="21"/>
        <v>170630.4932423793</v>
      </c>
      <c r="J71" s="22">
        <f t="shared" si="21"/>
        <v>172539.0470422108</v>
      </c>
      <c r="K71" s="22">
        <f t="shared" si="21"/>
        <v>173496.15869049344</v>
      </c>
      <c r="L71" s="22">
        <f t="shared" si="21"/>
        <v>174176.07933980427</v>
      </c>
      <c r="M71" s="22">
        <f t="shared" si="21"/>
        <v>176742.5287430808</v>
      </c>
      <c r="N71" s="22">
        <f>+M71-F71</f>
        <v>20822.47846790077</v>
      </c>
      <c r="O71" s="3"/>
    </row>
    <row r="72" spans="1:15" ht="12.75">
      <c r="A72" s="20">
        <f t="shared" si="19"/>
        <v>8</v>
      </c>
      <c r="B72" s="18">
        <f t="shared" si="19"/>
        <v>53389.21571184601</v>
      </c>
      <c r="C72" s="18">
        <f t="shared" si="20"/>
        <v>117099.57040311603</v>
      </c>
      <c r="D72" s="18">
        <f t="shared" si="20"/>
        <v>142312.975820316</v>
      </c>
      <c r="E72" s="18">
        <f>+D72+E57</f>
        <v>156348.079124316</v>
      </c>
      <c r="F72" s="22">
        <f t="shared" si="21"/>
        <v>164842.02907494546</v>
      </c>
      <c r="G72" s="22">
        <f t="shared" si="21"/>
        <v>171523.92297856454</v>
      </c>
      <c r="H72" s="22">
        <f t="shared" si="21"/>
        <v>176754.64473755873</v>
      </c>
      <c r="I72" s="22">
        <f t="shared" si="21"/>
        <v>180394.22562070552</v>
      </c>
      <c r="J72" s="22">
        <f t="shared" si="21"/>
        <v>182411.9897274235</v>
      </c>
      <c r="K72" s="22">
        <f t="shared" si="21"/>
        <v>183423.86873769658</v>
      </c>
      <c r="L72" s="22">
        <f t="shared" si="21"/>
        <v>184142.69546488495</v>
      </c>
      <c r="M72" s="22">
        <f t="shared" si="21"/>
        <v>186856.0009468139</v>
      </c>
      <c r="N72" s="22">
        <f>+M72-E72</f>
        <v>30507.921822497912</v>
      </c>
      <c r="O72" s="3"/>
    </row>
    <row r="73" spans="1:15" ht="12.75">
      <c r="A73" s="20">
        <f t="shared" si="19"/>
        <v>9</v>
      </c>
      <c r="B73" s="18">
        <f t="shared" si="19"/>
        <v>60428.157300000006</v>
      </c>
      <c r="C73" s="18">
        <f t="shared" si="20"/>
        <v>123287.78572320002</v>
      </c>
      <c r="D73" s="18">
        <f t="shared" si="20"/>
        <v>149846.16132320004</v>
      </c>
      <c r="E73" s="22">
        <f t="shared" si="21"/>
        <v>164458.1036210607</v>
      </c>
      <c r="F73" s="22">
        <f t="shared" si="21"/>
        <v>173392.6483174622</v>
      </c>
      <c r="G73" s="22">
        <f t="shared" si="21"/>
        <v>180421.14272648253</v>
      </c>
      <c r="H73" s="22">
        <f t="shared" si="21"/>
        <v>185923.19037472777</v>
      </c>
      <c r="I73" s="22">
        <f t="shared" si="21"/>
        <v>189751.56212940635</v>
      </c>
      <c r="J73" s="22">
        <f t="shared" si="21"/>
        <v>191873.99088199518</v>
      </c>
      <c r="K73" s="22">
        <f t="shared" si="21"/>
        <v>192938.3576721439</v>
      </c>
      <c r="L73" s="22">
        <f t="shared" si="21"/>
        <v>193694.4710893835</v>
      </c>
      <c r="M73" s="22">
        <f t="shared" si="21"/>
        <v>196548.52005884898</v>
      </c>
      <c r="N73" s="22">
        <f>+M73-D73</f>
        <v>46702.358735648944</v>
      </c>
      <c r="O73" s="3"/>
    </row>
    <row r="74" spans="1:15" ht="12.75">
      <c r="A74" s="20">
        <f t="shared" si="19"/>
        <v>10</v>
      </c>
      <c r="B74" s="18">
        <f t="shared" si="19"/>
        <v>56924.552601</v>
      </c>
      <c r="C74" s="18">
        <f t="shared" si="20"/>
        <v>117287.052541</v>
      </c>
      <c r="D74" s="22">
        <f t="shared" si="21"/>
        <v>143174.5664127055</v>
      </c>
      <c r="E74" s="22">
        <f t="shared" si="21"/>
        <v>157135.94176239733</v>
      </c>
      <c r="F74" s="22">
        <f t="shared" si="21"/>
        <v>165672.69406693682</v>
      </c>
      <c r="G74" s="22">
        <f t="shared" si="21"/>
        <v>172388.25908815308</v>
      </c>
      <c r="H74" s="22">
        <f t="shared" si="21"/>
        <v>177645.3392793531</v>
      </c>
      <c r="I74" s="22">
        <f t="shared" si="21"/>
        <v>181303.2605847946</v>
      </c>
      <c r="J74" s="22">
        <f t="shared" si="21"/>
        <v>183331.1925231933</v>
      </c>
      <c r="K74" s="22">
        <f t="shared" si="21"/>
        <v>184348.1705514455</v>
      </c>
      <c r="L74" s="22">
        <f t="shared" si="21"/>
        <v>185070.61955992304</v>
      </c>
      <c r="M74" s="22">
        <f t="shared" si="21"/>
        <v>187797.59781625948</v>
      </c>
      <c r="N74" s="22">
        <f>+M74-C74</f>
        <v>70510.54527525949</v>
      </c>
      <c r="O74" s="3"/>
    </row>
    <row r="75" spans="1:15" ht="12.75">
      <c r="A75" s="20">
        <f t="shared" si="19"/>
        <v>11</v>
      </c>
      <c r="B75" s="18">
        <f t="shared" si="19"/>
        <v>55624.197952</v>
      </c>
      <c r="C75" s="22">
        <f>+B75*C90</f>
        <v>116698.65859868539</v>
      </c>
      <c r="D75" s="22">
        <f t="shared" si="21"/>
        <v>142456.3025826778</v>
      </c>
      <c r="E75" s="22">
        <f t="shared" si="21"/>
        <v>156347.6379023393</v>
      </c>
      <c r="F75" s="22">
        <f t="shared" si="21"/>
        <v>164841.56388262383</v>
      </c>
      <c r="G75" s="22">
        <f t="shared" si="21"/>
        <v>171523.43892960934</v>
      </c>
      <c r="H75" s="22">
        <f t="shared" si="21"/>
        <v>176754.1459272492</v>
      </c>
      <c r="I75" s="22">
        <f t="shared" si="21"/>
        <v>180393.71653931955</v>
      </c>
      <c r="J75" s="22">
        <f t="shared" si="21"/>
        <v>182411.47495180788</v>
      </c>
      <c r="K75" s="22">
        <f t="shared" si="21"/>
        <v>183423.35110650858</v>
      </c>
      <c r="L75" s="22">
        <f t="shared" si="21"/>
        <v>184142.17580513255</v>
      </c>
      <c r="M75" s="22">
        <f t="shared" si="21"/>
        <v>186855.47362997985</v>
      </c>
      <c r="N75" s="22">
        <f>+M75-B75</f>
        <v>131231.27567797987</v>
      </c>
      <c r="O75" s="3"/>
    </row>
    <row r="76" spans="11:16" ht="12.75">
      <c r="K76" s="7"/>
      <c r="L76" s="7"/>
      <c r="N76" s="22">
        <f>SUM(N65:N75)</f>
        <v>327983.56153178914</v>
      </c>
      <c r="O76" s="7"/>
      <c r="P76" s="4"/>
    </row>
    <row r="77" ht="18.75">
      <c r="A77" s="8" t="s">
        <v>1</v>
      </c>
    </row>
    <row r="78" spans="1:13" ht="12.75">
      <c r="A78" s="1" t="str">
        <f aca="true" t="shared" si="22" ref="A78:M78">+A63</f>
        <v>i</v>
      </c>
      <c r="B78" s="1">
        <f t="shared" si="22"/>
        <v>0</v>
      </c>
      <c r="C78" s="1">
        <f t="shared" si="22"/>
        <v>1</v>
      </c>
      <c r="D78" s="1">
        <f t="shared" si="22"/>
        <v>2</v>
      </c>
      <c r="E78" s="1">
        <f t="shared" si="22"/>
        <v>3</v>
      </c>
      <c r="F78" s="1">
        <f t="shared" si="22"/>
        <v>4</v>
      </c>
      <c r="G78" s="1">
        <f t="shared" si="22"/>
        <v>5</v>
      </c>
      <c r="H78" s="1">
        <f t="shared" si="22"/>
        <v>6</v>
      </c>
      <c r="I78" s="1">
        <f t="shared" si="22"/>
        <v>7</v>
      </c>
      <c r="J78" s="1">
        <f t="shared" si="22"/>
        <v>8</v>
      </c>
      <c r="K78" s="1">
        <f t="shared" si="22"/>
        <v>9</v>
      </c>
      <c r="L78" s="1">
        <f t="shared" si="22"/>
        <v>10</v>
      </c>
      <c r="M78" s="1">
        <f t="shared" si="22"/>
        <v>11</v>
      </c>
    </row>
    <row r="79" spans="1:13" ht="12.75">
      <c r="A79" s="1">
        <f aca="true" t="shared" si="23" ref="A79:A90">+A64</f>
        <v>0</v>
      </c>
      <c r="B79" s="9">
        <f>+B64/B64</f>
        <v>1</v>
      </c>
      <c r="C79" s="9">
        <f>+C64/B64</f>
        <v>1.8458852037747524</v>
      </c>
      <c r="D79" s="9">
        <f>+D64/C64</f>
        <v>1.15640424312429</v>
      </c>
      <c r="E79" s="9">
        <f>+E64/D64</f>
        <v>1.0649896302817696</v>
      </c>
      <c r="F79" s="9">
        <f>+F64/E64</f>
        <v>1.03086539410309</v>
      </c>
      <c r="G79" s="9">
        <f>+G64/F64</f>
        <v>1.0374743128994866</v>
      </c>
      <c r="H79" s="9">
        <f>+H64/G64</f>
        <v>1.0326313857984457</v>
      </c>
      <c r="I79" s="9">
        <f>+I64/H64</f>
        <v>1.0155726629461543</v>
      </c>
      <c r="J79" s="9">
        <f>+J64/I64</f>
        <v>1.0108225825922075</v>
      </c>
      <c r="K79" s="9">
        <f>+K64/J64</f>
        <v>1.0036424410072877</v>
      </c>
      <c r="L79" s="9">
        <f>+L64/K64</f>
        <v>1.0032546918211247</v>
      </c>
      <c r="M79" s="9">
        <f>+M64/L64</f>
        <v>1.0147347983316903</v>
      </c>
    </row>
    <row r="80" spans="1:13" ht="12.75">
      <c r="A80" s="1">
        <f t="shared" si="23"/>
        <v>1</v>
      </c>
      <c r="B80" s="9">
        <f aca="true" t="shared" si="24" ref="B80:B90">+B65/B65</f>
        <v>1</v>
      </c>
      <c r="C80" s="9">
        <f aca="true" t="shared" si="25" ref="C80:D89">+C65/B65</f>
        <v>1.9385258827594674</v>
      </c>
      <c r="D80" s="9">
        <f t="shared" si="25"/>
        <v>1.1301443771846633</v>
      </c>
      <c r="E80" s="9">
        <f>+E65/D65</f>
        <v>1.0471324206858723</v>
      </c>
      <c r="F80" s="9">
        <f>+F65/E65</f>
        <v>1.0355952686940335</v>
      </c>
      <c r="G80" s="9">
        <f>+G65/F65</f>
        <v>1.0366247731660447</v>
      </c>
      <c r="H80" s="9">
        <f>+H65/G65</f>
        <v>1.012446843536761</v>
      </c>
      <c r="I80" s="9">
        <f>+I65/H65</f>
        <v>1.0098042705202401</v>
      </c>
      <c r="J80" s="9">
        <f>+J65/I65</f>
        <v>1.011905650597246</v>
      </c>
      <c r="K80" s="9">
        <f>+K65/J65</f>
        <v>1.0049394811228034</v>
      </c>
      <c r="L80" s="9">
        <f>+L65/K65</f>
        <v>1.004583183719668</v>
      </c>
      <c r="M80" s="10">
        <f>+AVERAGE(M79:M79)</f>
        <v>1.0147347983316903</v>
      </c>
    </row>
    <row r="81" spans="1:13" ht="12.75">
      <c r="A81" s="1">
        <f t="shared" si="23"/>
        <v>2</v>
      </c>
      <c r="B81" s="9">
        <f t="shared" si="24"/>
        <v>1</v>
      </c>
      <c r="C81" s="9">
        <f t="shared" si="25"/>
        <v>1.9679157589788223</v>
      </c>
      <c r="D81" s="9">
        <f t="shared" si="25"/>
        <v>1.1538961560180216</v>
      </c>
      <c r="E81" s="9">
        <f>+E66/D66</f>
        <v>1.0951022984375844</v>
      </c>
      <c r="F81" s="9">
        <f>+F66/E66</f>
        <v>1.0458230133987243</v>
      </c>
      <c r="G81" s="9">
        <f>+G66/F66</f>
        <v>1.0003726079606334</v>
      </c>
      <c r="H81" s="9">
        <f>+H66/G66</f>
        <v>1.0207340029028573</v>
      </c>
      <c r="I81" s="9">
        <f>+I66/H66</f>
        <v>1.016665023479302</v>
      </c>
      <c r="J81" s="9">
        <f>+J66/I66</f>
        <v>1.010308704649102</v>
      </c>
      <c r="K81" s="9">
        <f>+K66/J66</f>
        <v>1.008059730841051</v>
      </c>
      <c r="L81" s="10">
        <f>+AVERAGE(L79:L80)</f>
        <v>1.0039189377703963</v>
      </c>
      <c r="M81" s="10">
        <f>+M80</f>
        <v>1.0147347983316903</v>
      </c>
    </row>
    <row r="82" spans="1:13" ht="12.75">
      <c r="A82" s="1">
        <f t="shared" si="23"/>
        <v>3</v>
      </c>
      <c r="B82" s="9">
        <f t="shared" si="24"/>
        <v>1</v>
      </c>
      <c r="C82" s="9">
        <f t="shared" si="25"/>
        <v>2.0215618428259203</v>
      </c>
      <c r="D82" s="9">
        <f t="shared" si="25"/>
        <v>1.189427388787419</v>
      </c>
      <c r="E82" s="9">
        <f>+E67/D67</f>
        <v>1.084141412488819</v>
      </c>
      <c r="F82" s="9">
        <f>+F67/E67</f>
        <v>1.021845514098621</v>
      </c>
      <c r="G82" s="9">
        <f>+G67/F67</f>
        <v>1.0279169329241216</v>
      </c>
      <c r="H82" s="9">
        <f>+H67/G67</f>
        <v>1.027951203236515</v>
      </c>
      <c r="I82" s="9">
        <f>+I67/H67</f>
        <v>1.0203367132641652</v>
      </c>
      <c r="J82" s="9">
        <f>+J67/I67</f>
        <v>1.0113415543140918</v>
      </c>
      <c r="K82" s="10">
        <f>+AVERAGE(K79:K81)</f>
        <v>1.0055472176570472</v>
      </c>
      <c r="L82" s="10">
        <f>+L81</f>
        <v>1.0039189377703963</v>
      </c>
      <c r="M82" s="10">
        <f>+M81</f>
        <v>1.0147347983316903</v>
      </c>
    </row>
    <row r="83" spans="1:13" ht="12.75">
      <c r="A83" s="1">
        <f t="shared" si="23"/>
        <v>4</v>
      </c>
      <c r="B83" s="9">
        <f t="shared" si="24"/>
        <v>1</v>
      </c>
      <c r="C83" s="9">
        <f t="shared" si="25"/>
        <v>2.4743838795531574</v>
      </c>
      <c r="D83" s="9">
        <f t="shared" si="25"/>
        <v>1.220503836806994</v>
      </c>
      <c r="E83" s="9">
        <f>+E68/D68</f>
        <v>1.0591803908754784</v>
      </c>
      <c r="F83" s="9">
        <f>+F68/E68</f>
        <v>1.0385595162902217</v>
      </c>
      <c r="G83" s="9">
        <f>+G68/F68</f>
        <v>1.0314289370152299</v>
      </c>
      <c r="H83" s="9">
        <f>+H68/G68</f>
        <v>1.0290276163996128</v>
      </c>
      <c r="I83" s="9">
        <f>+I68/H68</f>
        <v>1.0247717044334377</v>
      </c>
      <c r="J83" s="10">
        <f>+AVERAGE(J80:J82)</f>
        <v>1.0111853031868132</v>
      </c>
      <c r="K83" s="10">
        <f>+K82</f>
        <v>1.0055472176570472</v>
      </c>
      <c r="L83" s="10">
        <f>+L82</f>
        <v>1.0039189377703963</v>
      </c>
      <c r="M83" s="10">
        <f>+M82</f>
        <v>1.0147347983316903</v>
      </c>
    </row>
    <row r="84" spans="1:13" ht="12.75">
      <c r="A84" s="1">
        <f t="shared" si="23"/>
        <v>5</v>
      </c>
      <c r="B84" s="9">
        <f t="shared" si="24"/>
        <v>1</v>
      </c>
      <c r="C84" s="9">
        <f t="shared" si="25"/>
        <v>2.4311746324332417</v>
      </c>
      <c r="D84" s="9">
        <f t="shared" si="25"/>
        <v>1.1856378950286748</v>
      </c>
      <c r="E84" s="9">
        <f>+E69/D69</f>
        <v>1.0855306830002935</v>
      </c>
      <c r="F84" s="9">
        <f>+F69/E69</f>
        <v>1.0470218829634668</v>
      </c>
      <c r="G84" s="9">
        <f>+G69/F69</f>
        <v>1.0427268661113305</v>
      </c>
      <c r="H84" s="9">
        <f>+H69/G69</f>
        <v>1.0345079246295312</v>
      </c>
      <c r="I84" s="10">
        <f>+AVERAGE(I81:I83)</f>
        <v>1.0205911470589684</v>
      </c>
      <c r="J84" s="10">
        <f>+J83</f>
        <v>1.0111853031868132</v>
      </c>
      <c r="K84" s="10">
        <f>+K83</f>
        <v>1.0055472176570472</v>
      </c>
      <c r="L84" s="10">
        <f>+L83</f>
        <v>1.0039189377703963</v>
      </c>
      <c r="M84" s="10">
        <f>+M83</f>
        <v>1.0147347983316903</v>
      </c>
    </row>
    <row r="85" spans="1:13" ht="12.75">
      <c r="A85" s="1">
        <f t="shared" si="23"/>
        <v>6</v>
      </c>
      <c r="B85" s="9">
        <f t="shared" si="24"/>
        <v>1</v>
      </c>
      <c r="C85" s="9">
        <f t="shared" si="25"/>
        <v>2.347894788854782</v>
      </c>
      <c r="D85" s="9">
        <f t="shared" si="25"/>
        <v>1.2388143023624578</v>
      </c>
      <c r="E85" s="9">
        <f>+E70/D70</f>
        <v>1.0896296359822746</v>
      </c>
      <c r="F85" s="9">
        <f>+F70/E70</f>
        <v>1.0560420783337712</v>
      </c>
      <c r="G85" s="9">
        <f>+G70/F70</f>
        <v>1.0474496018987778</v>
      </c>
      <c r="H85" s="10">
        <f>+AVERAGE(H82:H84)</f>
        <v>1.0304955814218864</v>
      </c>
      <c r="I85" s="10">
        <f>+I84</f>
        <v>1.0205911470589684</v>
      </c>
      <c r="J85" s="10">
        <f>+J84</f>
        <v>1.0111853031868132</v>
      </c>
      <c r="K85" s="10">
        <f>+K84</f>
        <v>1.0055472176570472</v>
      </c>
      <c r="L85" s="10">
        <f>+L84</f>
        <v>1.0039189377703963</v>
      </c>
      <c r="M85" s="10">
        <f>+M84</f>
        <v>1.0147347983316903</v>
      </c>
    </row>
    <row r="86" spans="1:13" ht="12.75">
      <c r="A86" s="1">
        <f t="shared" si="23"/>
        <v>7</v>
      </c>
      <c r="B86" s="9">
        <f t="shared" si="24"/>
        <v>1</v>
      </c>
      <c r="C86" s="9">
        <f t="shared" si="25"/>
        <v>2.3197685035554825</v>
      </c>
      <c r="D86" s="9">
        <f t="shared" si="25"/>
        <v>1.2314241552470753</v>
      </c>
      <c r="E86" s="9">
        <f>+E71/D71</f>
        <v>1.1042878465707444</v>
      </c>
      <c r="F86" s="9">
        <f>+F71/E71</f>
        <v>1.0599175732032733</v>
      </c>
      <c r="G86" s="10">
        <f>+AVERAGE(G83:G85)</f>
        <v>1.040535135008446</v>
      </c>
      <c r="H86" s="10">
        <f>+H85</f>
        <v>1.0304955814218864</v>
      </c>
      <c r="I86" s="10">
        <f>+I85</f>
        <v>1.0205911470589684</v>
      </c>
      <c r="J86" s="10">
        <f>+J85</f>
        <v>1.0111853031868132</v>
      </c>
      <c r="K86" s="10">
        <f>+K85</f>
        <v>1.0055472176570472</v>
      </c>
      <c r="L86" s="10">
        <f>+L85</f>
        <v>1.0039189377703963</v>
      </c>
      <c r="M86" s="10">
        <f>+M85</f>
        <v>1.0147347983316903</v>
      </c>
    </row>
    <row r="87" spans="1:13" ht="12.75">
      <c r="A87" s="1">
        <f t="shared" si="23"/>
        <v>8</v>
      </c>
      <c r="B87" s="9">
        <f t="shared" si="24"/>
        <v>1</v>
      </c>
      <c r="C87" s="9">
        <f t="shared" si="25"/>
        <v>2.193318797472688</v>
      </c>
      <c r="D87" s="9">
        <f t="shared" si="25"/>
        <v>1.215315951462526</v>
      </c>
      <c r="E87" s="9">
        <f>+E72/D72</f>
        <v>1.098621388689958</v>
      </c>
      <c r="F87" s="10">
        <f>+AVERAGE(F84:F86)</f>
        <v>1.054327178166837</v>
      </c>
      <c r="G87" s="10">
        <f>+G86</f>
        <v>1.040535135008446</v>
      </c>
      <c r="H87" s="10">
        <f>+H86</f>
        <v>1.0304955814218864</v>
      </c>
      <c r="I87" s="10">
        <f>+I86</f>
        <v>1.0205911470589684</v>
      </c>
      <c r="J87" s="10">
        <f>+J86</f>
        <v>1.0111853031868132</v>
      </c>
      <c r="K87" s="10">
        <f>+K86</f>
        <v>1.0055472176570472</v>
      </c>
      <c r="L87" s="10">
        <f>+L86</f>
        <v>1.0039189377703963</v>
      </c>
      <c r="M87" s="10">
        <f>+M86</f>
        <v>1.0147347983316903</v>
      </c>
    </row>
    <row r="88" spans="1:13" ht="12.75">
      <c r="A88" s="1">
        <f t="shared" si="23"/>
        <v>9</v>
      </c>
      <c r="B88" s="9">
        <f t="shared" si="24"/>
        <v>1</v>
      </c>
      <c r="C88" s="9">
        <f t="shared" si="25"/>
        <v>2.0402373865403307</v>
      </c>
      <c r="D88" s="9">
        <f t="shared" si="25"/>
        <v>1.2154177353758924</v>
      </c>
      <c r="E88" s="10">
        <f>+AVERAGE(E85:E87)</f>
        <v>1.0975129570809923</v>
      </c>
      <c r="F88" s="10">
        <f>+F87</f>
        <v>1.054327178166837</v>
      </c>
      <c r="G88" s="10">
        <f>+G87</f>
        <v>1.040535135008446</v>
      </c>
      <c r="H88" s="10">
        <f>+H87</f>
        <v>1.0304955814218864</v>
      </c>
      <c r="I88" s="10">
        <f>+I87</f>
        <v>1.0205911470589684</v>
      </c>
      <c r="J88" s="10">
        <f>+J87</f>
        <v>1.0111853031868132</v>
      </c>
      <c r="K88" s="10">
        <f>+K87</f>
        <v>1.0055472176570472</v>
      </c>
      <c r="L88" s="10">
        <f>+L87</f>
        <v>1.0039189377703963</v>
      </c>
      <c r="M88" s="10">
        <f>+M87</f>
        <v>1.0147347983316903</v>
      </c>
    </row>
    <row r="89" spans="1:13" ht="12.75">
      <c r="A89" s="1">
        <f t="shared" si="23"/>
        <v>10</v>
      </c>
      <c r="B89" s="9">
        <f t="shared" si="24"/>
        <v>1</v>
      </c>
      <c r="C89" s="9">
        <f t="shared" si="25"/>
        <v>2.0603948064923325</v>
      </c>
      <c r="D89" s="10">
        <f>+AVERAGE(D86:D88)</f>
        <v>1.2207192806951646</v>
      </c>
      <c r="E89" s="10">
        <f>+E88</f>
        <v>1.0975129570809923</v>
      </c>
      <c r="F89" s="10">
        <f>+F88</f>
        <v>1.054327178166837</v>
      </c>
      <c r="G89" s="10">
        <f>+G88</f>
        <v>1.040535135008446</v>
      </c>
      <c r="H89" s="10">
        <f>+H88</f>
        <v>1.0304955814218864</v>
      </c>
      <c r="I89" s="10">
        <f>+I88</f>
        <v>1.0205911470589684</v>
      </c>
      <c r="J89" s="10">
        <f>+J88</f>
        <v>1.0111853031868132</v>
      </c>
      <c r="K89" s="10">
        <f>+K88</f>
        <v>1.0055472176570472</v>
      </c>
      <c r="L89" s="10">
        <f>+L88</f>
        <v>1.0039189377703963</v>
      </c>
      <c r="M89" s="10">
        <f>+M88</f>
        <v>1.0147347983316903</v>
      </c>
    </row>
    <row r="90" spans="1:13" ht="12.75">
      <c r="A90" s="1">
        <f t="shared" si="23"/>
        <v>11</v>
      </c>
      <c r="B90" s="9">
        <f t="shared" si="24"/>
        <v>1</v>
      </c>
      <c r="C90" s="10">
        <f>+AVERAGE(C87:C89)</f>
        <v>2.097983663501784</v>
      </c>
      <c r="D90" s="10">
        <f>+D89</f>
        <v>1.2207192806951646</v>
      </c>
      <c r="E90" s="10">
        <f aca="true" t="shared" si="26" ref="E90:M90">+E89</f>
        <v>1.0975129570809923</v>
      </c>
      <c r="F90" s="10">
        <f t="shared" si="26"/>
        <v>1.054327178166837</v>
      </c>
      <c r="G90" s="10">
        <f t="shared" si="26"/>
        <v>1.040535135008446</v>
      </c>
      <c r="H90" s="10">
        <f t="shared" si="26"/>
        <v>1.0304955814218864</v>
      </c>
      <c r="I90" s="10">
        <f t="shared" si="26"/>
        <v>1.0205911470589684</v>
      </c>
      <c r="J90" s="10">
        <f t="shared" si="26"/>
        <v>1.0111853031868132</v>
      </c>
      <c r="K90" s="10">
        <f t="shared" si="26"/>
        <v>1.0055472176570472</v>
      </c>
      <c r="L90" s="10">
        <f t="shared" si="26"/>
        <v>1.0039189377703963</v>
      </c>
      <c r="M90" s="10">
        <f t="shared" si="26"/>
        <v>1.0147347983316903</v>
      </c>
    </row>
    <row r="91" spans="1:13" ht="12.75">
      <c r="A91" s="1"/>
      <c r="B91" s="5"/>
      <c r="C91" s="3">
        <v>1</v>
      </c>
      <c r="D91" s="3">
        <v>2</v>
      </c>
      <c r="E91" s="3">
        <v>3</v>
      </c>
      <c r="F91" s="3">
        <v>4</v>
      </c>
      <c r="G91" s="3">
        <v>5</v>
      </c>
      <c r="H91" s="3">
        <v>6</v>
      </c>
      <c r="I91" s="3">
        <v>7</v>
      </c>
      <c r="J91" s="3">
        <v>8</v>
      </c>
      <c r="K91" s="3">
        <v>9</v>
      </c>
      <c r="L91" s="3">
        <v>10</v>
      </c>
      <c r="M91" s="3">
        <v>11</v>
      </c>
    </row>
    <row r="93" spans="1:3" ht="12.75">
      <c r="A93" s="24" t="s">
        <v>2</v>
      </c>
      <c r="B93" s="24"/>
      <c r="C93" s="12">
        <v>0.05</v>
      </c>
    </row>
    <row r="94" spans="1:3" ht="12.75">
      <c r="A94" s="11"/>
      <c r="B94" s="11"/>
      <c r="C94" s="12"/>
    </row>
    <row r="95" ht="12.75">
      <c r="A95" s="1" t="s">
        <v>9</v>
      </c>
    </row>
    <row r="96" spans="1:17" ht="12.75">
      <c r="A96" s="1" t="str">
        <f aca="true" t="shared" si="27" ref="A96:M96">+A63</f>
        <v>i</v>
      </c>
      <c r="B96" s="1">
        <f t="shared" si="27"/>
        <v>0</v>
      </c>
      <c r="C96" s="1">
        <f t="shared" si="27"/>
        <v>1</v>
      </c>
      <c r="D96" s="1">
        <f t="shared" si="27"/>
        <v>2</v>
      </c>
      <c r="E96" s="1">
        <f t="shared" si="27"/>
        <v>3</v>
      </c>
      <c r="F96" s="1">
        <f t="shared" si="27"/>
        <v>4</v>
      </c>
      <c r="G96" s="1">
        <f t="shared" si="27"/>
        <v>5</v>
      </c>
      <c r="H96" s="1">
        <f t="shared" si="27"/>
        <v>6</v>
      </c>
      <c r="I96" s="1">
        <f t="shared" si="27"/>
        <v>7</v>
      </c>
      <c r="J96" s="1">
        <f t="shared" si="27"/>
        <v>8</v>
      </c>
      <c r="K96" s="1">
        <f t="shared" si="27"/>
        <v>9</v>
      </c>
      <c r="L96" s="1">
        <f t="shared" si="27"/>
        <v>10</v>
      </c>
      <c r="M96" s="1">
        <f t="shared" si="27"/>
        <v>11</v>
      </c>
      <c r="N96" s="11" t="s">
        <v>0</v>
      </c>
      <c r="O96" s="18" t="s">
        <v>10</v>
      </c>
      <c r="P96" s="26" t="s">
        <v>11</v>
      </c>
      <c r="Q96" s="26" t="s">
        <v>12</v>
      </c>
    </row>
    <row r="97" spans="1:13" ht="12.75">
      <c r="A97" s="1">
        <f aca="true" t="shared" si="28" ref="A97:A108">+A64</f>
        <v>0</v>
      </c>
      <c r="B97" s="18">
        <f>+B49</f>
        <v>32682.87269481092</v>
      </c>
      <c r="C97" s="18">
        <f>+C49</f>
        <v>27645.958429394424</v>
      </c>
      <c r="D97" s="18">
        <f>+D49</f>
        <v>9435.685170554456</v>
      </c>
      <c r="E97" s="18">
        <f>+E49</f>
        <v>4533.97012078293</v>
      </c>
      <c r="F97" s="18">
        <f>+F49</f>
        <v>2293.252064478816</v>
      </c>
      <c r="G97" s="18">
        <f>+G49</f>
        <v>2870.2227733159666</v>
      </c>
      <c r="H97" s="18">
        <f>+H49</f>
        <v>2592.953913958799</v>
      </c>
      <c r="I97" s="18">
        <f>+I49</f>
        <v>1277.8135369755867</v>
      </c>
      <c r="J97" s="18">
        <f>+J49</f>
        <v>901.875339036003</v>
      </c>
      <c r="K97" s="18">
        <f>+K49</f>
        <v>306.81957599999873</v>
      </c>
      <c r="L97" s="18">
        <f>+L49</f>
        <v>275.15627999999924</v>
      </c>
      <c r="M97" s="18">
        <f>+M49</f>
        <v>1249.7551999999923</v>
      </c>
    </row>
    <row r="98" spans="1:17" ht="12.75">
      <c r="A98" s="1">
        <f t="shared" si="28"/>
        <v>1</v>
      </c>
      <c r="B98" s="18">
        <f aca="true" t="shared" si="29" ref="B98:C108">+B50</f>
        <v>30578.742994108026</v>
      </c>
      <c r="C98" s="18">
        <f t="shared" si="29"/>
        <v>28698.941762220114</v>
      </c>
      <c r="D98" s="18">
        <f>+D50</f>
        <v>7714.657363561136</v>
      </c>
      <c r="E98" s="18">
        <f>+E50</f>
        <v>3157.511251526505</v>
      </c>
      <c r="F98" s="18">
        <f>+F50</f>
        <v>2497.0028796025963</v>
      </c>
      <c r="G98" s="18">
        <f>+G50</f>
        <v>2660.674631419816</v>
      </c>
      <c r="H98" s="18">
        <f>+H50</f>
        <v>937.3410540335212</v>
      </c>
      <c r="I98" s="18">
        <f>+I50</f>
        <v>747.5253502462288</v>
      </c>
      <c r="J98" s="18">
        <f>+J50</f>
        <v>916.6445807399989</v>
      </c>
      <c r="K98" s="18">
        <f>+K50</f>
        <v>384.83024160000207</v>
      </c>
      <c r="L98" s="18">
        <f>+L50</f>
        <v>358.83520000000135</v>
      </c>
      <c r="M98" s="22">
        <f>+M50*(1+$C$93)^(M109-$L$109)</f>
        <v>1216.878369462464</v>
      </c>
      <c r="N98" s="22">
        <f>+M98</f>
        <v>1216.878369462464</v>
      </c>
      <c r="O98" s="18">
        <v>1321.1601480000002</v>
      </c>
      <c r="P98" s="18">
        <f>+O98-N98</f>
        <v>104.28177853753618</v>
      </c>
      <c r="Q98" s="27">
        <f>+P98/N98</f>
        <v>0.08569613952756917</v>
      </c>
    </row>
    <row r="99" spans="1:17" ht="12.75">
      <c r="A99" s="1">
        <f t="shared" si="28"/>
        <v>2</v>
      </c>
      <c r="B99" s="18">
        <f t="shared" si="29"/>
        <v>32061.096832065377</v>
      </c>
      <c r="C99" s="18">
        <f t="shared" si="29"/>
        <v>31032.440873902076</v>
      </c>
      <c r="D99" s="18">
        <f>+D51</f>
        <v>9709.8529225265</v>
      </c>
      <c r="E99" s="18">
        <f>+E51</f>
        <v>6923.769782819066</v>
      </c>
      <c r="F99" s="18">
        <f>+F51</f>
        <v>3653.3387397698416</v>
      </c>
      <c r="G99" s="18">
        <f>+G51</f>
        <v>31.068237745273834</v>
      </c>
      <c r="H99" s="18">
        <f>+H51</f>
        <v>1729.455680371851</v>
      </c>
      <c r="I99" s="18">
        <f>+I51</f>
        <v>1418.8771485000007</v>
      </c>
      <c r="J99" s="18">
        <f>+J51</f>
        <v>892.3204457999964</v>
      </c>
      <c r="K99" s="18">
        <f>+K51</f>
        <v>704.8413600000131</v>
      </c>
      <c r="L99" s="22">
        <f>+L51*(1+$C$93)^(L109-$K$109)</f>
        <v>362.7561420956219</v>
      </c>
      <c r="M99" s="22">
        <f>+M51*(1+$C$93)^(M109-$K$109)</f>
        <v>1437.734020326959</v>
      </c>
      <c r="N99" s="22">
        <f>+SUM(L99+M99)</f>
        <v>1800.4901624225809</v>
      </c>
      <c r="O99" s="18">
        <v>2047.200064</v>
      </c>
      <c r="P99" s="18">
        <f aca="true" t="shared" si="30" ref="P99:P109">+O99-N99</f>
        <v>246.70990157741926</v>
      </c>
      <c r="Q99" s="27">
        <f aca="true" t="shared" si="31" ref="Q99:Q109">+P99/N99</f>
        <v>0.13702374315973387</v>
      </c>
    </row>
    <row r="100" spans="1:17" ht="12.75">
      <c r="A100" s="1">
        <f t="shared" si="28"/>
        <v>3</v>
      </c>
      <c r="B100" s="18">
        <f t="shared" si="29"/>
        <v>32675.709933931787</v>
      </c>
      <c r="C100" s="18">
        <f t="shared" si="29"/>
        <v>33380.25845575259</v>
      </c>
      <c r="D100" s="18">
        <f>+D52</f>
        <v>12512.809605882203</v>
      </c>
      <c r="E100" s="18">
        <f>+E52</f>
        <v>6610.8879580674175</v>
      </c>
      <c r="F100" s="18">
        <f>+F52</f>
        <v>1860.7935935059268</v>
      </c>
      <c r="G100" s="18">
        <f>+G52</f>
        <v>2429.9026708622328</v>
      </c>
      <c r="H100" s="18">
        <f>+H52</f>
        <v>2500.8042780000023</v>
      </c>
      <c r="I100" s="18">
        <f>+I52</f>
        <v>1870.3912415999941</v>
      </c>
      <c r="J100" s="18">
        <f>+J52</f>
        <v>1064.3091239999994</v>
      </c>
      <c r="K100" s="22">
        <f>+K52*(1+$C$93)^(K109-$J$109)</f>
        <v>552.7866754326526</v>
      </c>
      <c r="L100" s="22">
        <f>+L52*(1+$C$93)^(L109-$J$109)</f>
        <v>412.32768377983217</v>
      </c>
      <c r="M100" s="22">
        <f>+M52*(1+$C$93)^(M109-$J$109)</f>
        <v>1634.2040001534058</v>
      </c>
      <c r="N100" s="22">
        <f>+SUM(K100:M100)</f>
        <v>2599.3183593658905</v>
      </c>
      <c r="O100" s="18">
        <v>3070.194376</v>
      </c>
      <c r="P100" s="18">
        <f t="shared" si="30"/>
        <v>470.8760166341094</v>
      </c>
      <c r="Q100" s="27">
        <f t="shared" si="31"/>
        <v>0.18115365320198049</v>
      </c>
    </row>
    <row r="101" spans="1:17" ht="12.75">
      <c r="A101" s="1">
        <f t="shared" si="28"/>
        <v>4</v>
      </c>
      <c r="B101" s="18">
        <f t="shared" si="29"/>
        <v>30256.39790577671</v>
      </c>
      <c r="C101" s="18">
        <f t="shared" si="29"/>
        <v>44609.54532562308</v>
      </c>
      <c r="D101" s="18">
        <f>+D53</f>
        <v>16508.227728698253</v>
      </c>
      <c r="E101" s="18">
        <f>+E53</f>
        <v>5407.559153341397</v>
      </c>
      <c r="F101" s="18">
        <f>+F53</f>
        <v>3731.8566989050205</v>
      </c>
      <c r="G101" s="18">
        <f>+G53</f>
        <v>3159.0351891000028</v>
      </c>
      <c r="H101" s="18">
        <f>+H53</f>
        <v>3009.3691025999856</v>
      </c>
      <c r="I101" s="18">
        <f>+I53</f>
        <v>2642.6947520000103</v>
      </c>
      <c r="J101" s="22">
        <f>+J53*(1+$C$93)^(J109-$I$109)</f>
        <v>1283.9712449581173</v>
      </c>
      <c r="K101" s="22">
        <f>+K53*(1+$C$93)^(K109-$I$109)</f>
        <v>676.0873214335296</v>
      </c>
      <c r="L101" s="22">
        <f>+L53*(1+$C$93)^(L109-$I$109)</f>
        <v>504.29855072285835</v>
      </c>
      <c r="M101" s="22">
        <f>+M53*(1+$C$93)^(M109-$I$109)</f>
        <v>1998.7178675660505</v>
      </c>
      <c r="N101" s="22">
        <f>+SUM(J101:M101)</f>
        <v>4463.074984680556</v>
      </c>
      <c r="O101" s="18">
        <v>5913.088840000001</v>
      </c>
      <c r="P101" s="18">
        <f t="shared" si="30"/>
        <v>1450.0138553194456</v>
      </c>
      <c r="Q101" s="27">
        <f t="shared" si="31"/>
        <v>0.3248912152040014</v>
      </c>
    </row>
    <row r="102" spans="1:17" ht="12.75">
      <c r="A102" s="1">
        <f t="shared" si="28"/>
        <v>5</v>
      </c>
      <c r="B102" s="18">
        <f t="shared" si="29"/>
        <v>34747.978796293144</v>
      </c>
      <c r="C102" s="18">
        <f t="shared" si="29"/>
        <v>49730.42578158292</v>
      </c>
      <c r="D102" s="18">
        <f>+D54</f>
        <v>15682.393201217663</v>
      </c>
      <c r="E102" s="18">
        <f>+E54</f>
        <v>8566.821443900159</v>
      </c>
      <c r="F102" s="18">
        <f>+F54</f>
        <v>5112.577386000007</v>
      </c>
      <c r="G102" s="18">
        <f>+G54</f>
        <v>4864.034838600006</v>
      </c>
      <c r="H102" s="18">
        <f>+H54</f>
        <v>4096.236671999999</v>
      </c>
      <c r="I102" s="22">
        <f>+I54*(1+$C$93)^(I109-$H$109)</f>
        <v>2655.0326228587533</v>
      </c>
      <c r="J102" s="22">
        <f>+J54*(1+$C$93)^(J109-$H$109)</f>
        <v>1545.5326274092088</v>
      </c>
      <c r="K102" s="22">
        <f>+K54*(1+$C$93)^(K109-$H$109)</f>
        <v>813.8149653712111</v>
      </c>
      <c r="L102" s="22">
        <f>+L54*(1+$C$93)^(L109-$H$109)</f>
        <v>607.030622498703</v>
      </c>
      <c r="M102" s="22">
        <f>+M54*(1+$C$93)^(M109-$H$109)</f>
        <v>2405.8822885942745</v>
      </c>
      <c r="N102" s="22">
        <f>+SUM(I102:M102)</f>
        <v>8027.29312673215</v>
      </c>
      <c r="O102" s="18">
        <v>10946.117816</v>
      </c>
      <c r="P102" s="18">
        <f t="shared" si="30"/>
        <v>2918.82468926785</v>
      </c>
      <c r="Q102" s="27">
        <f t="shared" si="31"/>
        <v>0.3636125706619214</v>
      </c>
    </row>
    <row r="103" spans="1:17" ht="12.75">
      <c r="A103" s="1">
        <f t="shared" si="28"/>
        <v>6</v>
      </c>
      <c r="B103" s="18">
        <f t="shared" si="29"/>
        <v>38786.32308388116</v>
      </c>
      <c r="C103" s="18">
        <f t="shared" si="29"/>
        <v>52279.88276360137</v>
      </c>
      <c r="D103" s="18">
        <f>+D55</f>
        <v>21747.912418262527</v>
      </c>
      <c r="E103" s="18">
        <f>+E55</f>
        <v>10111.488353820008</v>
      </c>
      <c r="F103" s="18">
        <f>+F55</f>
        <v>6889.0064754000105</v>
      </c>
      <c r="G103" s="18">
        <f>+G55</f>
        <v>6159.651711999977</v>
      </c>
      <c r="H103" s="22">
        <f>+H55*(1+$C$93)^(H109-$G$109)</f>
        <v>4353.944976887049</v>
      </c>
      <c r="I103" s="22">
        <f>+I55*(1+$C$93)^(I109-$G$109)</f>
        <v>3180.9877137410735</v>
      </c>
      <c r="J103" s="22">
        <f>+J55*(1+$C$93)^(J109-$G$109)</f>
        <v>1851.6986407801924</v>
      </c>
      <c r="K103" s="22">
        <f>+K55*(1+$C$93)^(K109-$G$109)</f>
        <v>975.0296037104976</v>
      </c>
      <c r="L103" s="22">
        <f>+L55*(1+$C$93)^(L109-$G$109)</f>
        <v>727.2818177103287</v>
      </c>
      <c r="M103" s="22">
        <f>+M55*(1+$C$93)^(M109-$G$109)</f>
        <v>2882.48134310508</v>
      </c>
      <c r="N103" s="22">
        <f>+SUM(H103:M103)</f>
        <v>13971.424095934222</v>
      </c>
      <c r="O103" s="18">
        <v>17812.725</v>
      </c>
      <c r="P103" s="18">
        <f t="shared" si="30"/>
        <v>3841.300904065776</v>
      </c>
      <c r="Q103" s="27">
        <f t="shared" si="31"/>
        <v>0.27493982558181884</v>
      </c>
    </row>
    <row r="104" spans="1:17" ht="12.75">
      <c r="A104" s="1">
        <f t="shared" si="28"/>
        <v>7</v>
      </c>
      <c r="B104" s="18">
        <f t="shared" si="29"/>
        <v>46633.20504845915</v>
      </c>
      <c r="C104" s="18">
        <f t="shared" si="29"/>
        <v>61545.0352428009</v>
      </c>
      <c r="D104" s="18">
        <f>+D56</f>
        <v>25035.05787551998</v>
      </c>
      <c r="E104" s="18">
        <f>+E56</f>
        <v>13892.528000400009</v>
      </c>
      <c r="F104" s="18">
        <f>+F56</f>
        <v>8814.224107999995</v>
      </c>
      <c r="G104" s="22">
        <f>+G56*(1+$C$93)^(G109-$F$109)</f>
        <v>6636.252302849524</v>
      </c>
      <c r="H104" s="22">
        <f aca="true" t="shared" si="32" ref="H104:M104">+H56*(1+$C$93)^(H109-$F$109)</f>
        <v>5454.742219849311</v>
      </c>
      <c r="I104" s="22">
        <f t="shared" si="32"/>
        <v>3985.2290451706945</v>
      </c>
      <c r="J104" s="22">
        <f t="shared" si="32"/>
        <v>2319.8590721564165</v>
      </c>
      <c r="K104" s="22">
        <f t="shared" si="32"/>
        <v>1221.5439499571278</v>
      </c>
      <c r="L104" s="22">
        <f t="shared" si="32"/>
        <v>911.1586981123705</v>
      </c>
      <c r="M104" s="22">
        <f t="shared" si="32"/>
        <v>3611.2520400762746</v>
      </c>
      <c r="N104" s="22">
        <f>+SUM(G104:M104)</f>
        <v>24140.03732817172</v>
      </c>
      <c r="O104" s="18">
        <v>28016.223736000004</v>
      </c>
      <c r="P104" s="18">
        <f t="shared" si="30"/>
        <v>3876.186407828285</v>
      </c>
      <c r="Q104" s="27">
        <f t="shared" si="31"/>
        <v>0.16057085393586895</v>
      </c>
    </row>
    <row r="105" spans="1:17" ht="12.75">
      <c r="A105" s="1">
        <f t="shared" si="28"/>
        <v>8</v>
      </c>
      <c r="B105" s="18">
        <f t="shared" si="29"/>
        <v>53389.21571184601</v>
      </c>
      <c r="C105" s="18">
        <f t="shared" si="29"/>
        <v>63710.35469127001</v>
      </c>
      <c r="D105" s="18">
        <f>+D57</f>
        <v>25213.405417199985</v>
      </c>
      <c r="E105" s="18">
        <f>+E57</f>
        <v>14035.103304000004</v>
      </c>
      <c r="F105" s="22">
        <f>+F57*(1+$C$93)^(F109-$E$109)</f>
        <v>8918.64744816094</v>
      </c>
      <c r="G105" s="22">
        <f aca="true" t="shared" si="33" ref="G105:M105">+G57*(1+$C$93)^(G109-$E$109)</f>
        <v>7366.788028740042</v>
      </c>
      <c r="H105" s="22">
        <f t="shared" si="33"/>
        <v>6055.214276255646</v>
      </c>
      <c r="I105" s="22">
        <f t="shared" si="33"/>
        <v>4423.93331084544</v>
      </c>
      <c r="J105" s="22">
        <f t="shared" si="33"/>
        <v>2575.2351268784396</v>
      </c>
      <c r="K105" s="22">
        <f t="shared" si="33"/>
        <v>1356.0146505069013</v>
      </c>
      <c r="L105" s="22">
        <f t="shared" si="33"/>
        <v>1011.4613916433602</v>
      </c>
      <c r="M105" s="22">
        <f t="shared" si="33"/>
        <v>4008.7879549386384</v>
      </c>
      <c r="N105" s="22">
        <f>+SUM(F105:M105)</f>
        <v>35716.08218796941</v>
      </c>
      <c r="O105" s="18">
        <v>34360.233008</v>
      </c>
      <c r="P105" s="18">
        <f t="shared" si="30"/>
        <v>-1355.8491799694093</v>
      </c>
      <c r="Q105" s="27">
        <f t="shared" si="31"/>
        <v>-0.03796186750925646</v>
      </c>
    </row>
    <row r="106" spans="1:17" ht="12.75">
      <c r="A106" s="1">
        <f t="shared" si="28"/>
        <v>9</v>
      </c>
      <c r="B106" s="18">
        <f t="shared" si="29"/>
        <v>60428.157300000006</v>
      </c>
      <c r="C106" s="18">
        <f t="shared" si="29"/>
        <v>62859.62842320002</v>
      </c>
      <c r="D106" s="18">
        <f>+D58</f>
        <v>26558.375600000014</v>
      </c>
      <c r="E106" s="22">
        <f>+E58*(1+$C$93)^(E109-$D$109)</f>
        <v>15342.539412753693</v>
      </c>
      <c r="F106" s="22">
        <f aca="true" t="shared" si="34" ref="F106:M106">+F58*(1+$C$93)^(F109-$D$109)</f>
        <v>9850.335527782669</v>
      </c>
      <c r="G106" s="22">
        <f t="shared" si="34"/>
        <v>8136.36084024215</v>
      </c>
      <c r="H106" s="22">
        <f t="shared" si="34"/>
        <v>6687.773304239886</v>
      </c>
      <c r="I106" s="22">
        <f t="shared" si="34"/>
        <v>4886.080284892042</v>
      </c>
      <c r="J106" s="22">
        <f t="shared" si="34"/>
        <v>2844.2575188814553</v>
      </c>
      <c r="K106" s="22">
        <f t="shared" si="34"/>
        <v>1497.670960279541</v>
      </c>
      <c r="L106" s="22">
        <f t="shared" si="34"/>
        <v>1117.1238844225945</v>
      </c>
      <c r="M106" s="22">
        <f>+M58*(1+$C$93)^(M109-$D$109)</f>
        <v>4427.566696116209</v>
      </c>
      <c r="N106" s="22">
        <f>+SUM(E106:M106)</f>
        <v>54789.70842961024</v>
      </c>
      <c r="O106" s="18">
        <v>47342.438396</v>
      </c>
      <c r="P106" s="18">
        <f t="shared" si="30"/>
        <v>-7447.2700336102425</v>
      </c>
      <c r="Q106" s="27">
        <f t="shared" si="31"/>
        <v>-0.1359246151707112</v>
      </c>
    </row>
    <row r="107" spans="1:17" ht="12.75">
      <c r="A107" s="1">
        <f t="shared" si="28"/>
        <v>10</v>
      </c>
      <c r="B107" s="18">
        <f t="shared" si="29"/>
        <v>56924.552601</v>
      </c>
      <c r="C107" s="18">
        <f t="shared" si="29"/>
        <v>60362.499939999994</v>
      </c>
      <c r="D107" s="22">
        <f>+D59*(1+$C$93)^(D109-$C$109)</f>
        <v>27181.88956529077</v>
      </c>
      <c r="E107" s="22">
        <f aca="true" t="shared" si="35" ref="E107:M107">+E59*(1+$C$93)^(E109-$C$109)</f>
        <v>15392.41632303525</v>
      </c>
      <c r="F107" s="22">
        <f t="shared" si="35"/>
        <v>9882.35788654253</v>
      </c>
      <c r="G107" s="22">
        <f t="shared" si="35"/>
        <v>8162.811255569744</v>
      </c>
      <c r="H107" s="22">
        <f t="shared" si="35"/>
        <v>6709.514520612557</v>
      </c>
      <c r="I107" s="22">
        <f t="shared" si="35"/>
        <v>4901.964395171465</v>
      </c>
      <c r="J107" s="22">
        <f t="shared" si="35"/>
        <v>2853.503887638943</v>
      </c>
      <c r="K107" s="22">
        <f t="shared" si="35"/>
        <v>1502.5397240550756</v>
      </c>
      <c r="L107" s="22">
        <f t="shared" si="35"/>
        <v>1120.7555314568967</v>
      </c>
      <c r="M107" s="22">
        <f t="shared" si="35"/>
        <v>4441.960229085348</v>
      </c>
      <c r="N107" s="22">
        <f>+SUM(D107:M107)</f>
        <v>82149.7133184586</v>
      </c>
      <c r="O107" s="18">
        <v>67216.66491600001</v>
      </c>
      <c r="P107" s="18">
        <f t="shared" si="30"/>
        <v>-14933.04840245859</v>
      </c>
      <c r="Q107" s="27">
        <f t="shared" si="31"/>
        <v>-0.18177846031634554</v>
      </c>
    </row>
    <row r="108" spans="1:17" ht="12.75">
      <c r="A108" s="1">
        <f t="shared" si="28"/>
        <v>11</v>
      </c>
      <c r="B108" s="18">
        <f t="shared" si="29"/>
        <v>55624.197952</v>
      </c>
      <c r="C108" s="22">
        <f>+C60*(1+$C$93)^(C109-$B$109)</f>
        <v>64128.18367901966</v>
      </c>
      <c r="D108" s="22">
        <f aca="true" t="shared" si="36" ref="D108:M108">+D60*(1+$C$93)^(D109-$B$109)</f>
        <v>28397.802492351635</v>
      </c>
      <c r="E108" s="22">
        <f t="shared" si="36"/>
        <v>16080.957049423152</v>
      </c>
      <c r="F108" s="22">
        <f t="shared" si="36"/>
        <v>10324.42011607321</v>
      </c>
      <c r="G108" s="22">
        <f t="shared" si="36"/>
        <v>8527.953925396434</v>
      </c>
      <c r="H108" s="22">
        <f t="shared" si="36"/>
        <v>7009.6476449238435</v>
      </c>
      <c r="I108" s="22">
        <f t="shared" si="36"/>
        <v>5121.241346531463</v>
      </c>
      <c r="J108" s="22">
        <f t="shared" si="36"/>
        <v>2981.148150782058</v>
      </c>
      <c r="K108" s="22">
        <f t="shared" si="36"/>
        <v>1569.75202986304</v>
      </c>
      <c r="L108" s="22">
        <f t="shared" si="36"/>
        <v>1170.8896891834956</v>
      </c>
      <c r="M108" s="22">
        <f t="shared" si="36"/>
        <v>4640.660060127735</v>
      </c>
      <c r="N108" s="22">
        <f>+SUM(C108:M108)</f>
        <v>149952.65618367575</v>
      </c>
      <c r="O108" s="18">
        <v>125161.65089600002</v>
      </c>
      <c r="P108" s="18">
        <f t="shared" si="30"/>
        <v>-24791.005287675725</v>
      </c>
      <c r="Q108" s="27">
        <f t="shared" si="31"/>
        <v>-0.1653255495341772</v>
      </c>
    </row>
    <row r="109" spans="2:17" ht="12.75">
      <c r="B109" s="2">
        <v>0</v>
      </c>
      <c r="C109" s="2">
        <v>1</v>
      </c>
      <c r="D109" s="2">
        <v>2</v>
      </c>
      <c r="E109" s="2">
        <v>3</v>
      </c>
      <c r="F109" s="2">
        <v>4</v>
      </c>
      <c r="G109" s="2">
        <v>5</v>
      </c>
      <c r="H109" s="2">
        <v>6</v>
      </c>
      <c r="I109" s="2">
        <v>7</v>
      </c>
      <c r="J109" s="2">
        <v>8</v>
      </c>
      <c r="K109" s="2">
        <v>9</v>
      </c>
      <c r="L109" s="2">
        <v>10</v>
      </c>
      <c r="M109" s="2">
        <v>11</v>
      </c>
      <c r="N109" s="22">
        <f>SUM(N98:N108)</f>
        <v>378826.6765464836</v>
      </c>
      <c r="O109" s="22">
        <f>SUM(O98:O108)</f>
        <v>343207.697196</v>
      </c>
      <c r="P109" s="22">
        <f t="shared" si="30"/>
        <v>-35618.97935048357</v>
      </c>
      <c r="Q109" s="28">
        <f t="shared" si="31"/>
        <v>-0.0940244749266304</v>
      </c>
    </row>
    <row r="110" ht="12.75">
      <c r="O110" s="27">
        <f>+N109/O109-1</f>
        <v>0.10378257726003781</v>
      </c>
    </row>
    <row r="113" spans="2:10" ht="12.75">
      <c r="B113" s="14"/>
      <c r="C113" s="14"/>
      <c r="D113" s="14"/>
      <c r="E113" s="14"/>
      <c r="F113" s="14"/>
      <c r="G113" s="14"/>
      <c r="H113" s="14"/>
      <c r="I113" s="14"/>
      <c r="J113" s="14"/>
    </row>
    <row r="115" ht="12.75">
      <c r="A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4" ht="12.75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13"/>
    </row>
    <row r="118" spans="1:14" ht="12.75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6"/>
      <c r="N118" s="7"/>
    </row>
    <row r="119" spans="1:14" ht="12.75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6"/>
      <c r="M119" s="6"/>
      <c r="N119" s="7"/>
    </row>
    <row r="120" spans="1:14" ht="12.75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6"/>
      <c r="L120" s="6"/>
      <c r="M120" s="6"/>
      <c r="N120" s="7"/>
    </row>
    <row r="121" spans="1:14" ht="12.75">
      <c r="A121" s="1"/>
      <c r="B121" s="4"/>
      <c r="C121" s="4"/>
      <c r="D121" s="4"/>
      <c r="E121" s="4"/>
      <c r="F121" s="4"/>
      <c r="G121" s="4"/>
      <c r="H121" s="4"/>
      <c r="I121" s="4"/>
      <c r="J121" s="6"/>
      <c r="K121" s="6"/>
      <c r="L121" s="6"/>
      <c r="M121" s="6"/>
      <c r="N121" s="7"/>
    </row>
    <row r="122" spans="1:14" ht="12.75">
      <c r="A122" s="1"/>
      <c r="B122" s="4"/>
      <c r="C122" s="4"/>
      <c r="D122" s="4"/>
      <c r="E122" s="4"/>
      <c r="F122" s="4"/>
      <c r="G122" s="4"/>
      <c r="H122" s="4"/>
      <c r="I122" s="6"/>
      <c r="J122" s="6"/>
      <c r="K122" s="6"/>
      <c r="L122" s="6"/>
      <c r="M122" s="6"/>
      <c r="N122" s="7"/>
    </row>
    <row r="123" spans="1:14" ht="12.75">
      <c r="A123" s="1"/>
      <c r="B123" s="4"/>
      <c r="C123" s="4"/>
      <c r="D123" s="4"/>
      <c r="E123" s="4"/>
      <c r="F123" s="4"/>
      <c r="G123" s="4"/>
      <c r="H123" s="6"/>
      <c r="I123" s="6"/>
      <c r="J123" s="6"/>
      <c r="K123" s="6"/>
      <c r="L123" s="6"/>
      <c r="M123" s="6"/>
      <c r="N123" s="7"/>
    </row>
    <row r="124" spans="1:14" ht="12.75">
      <c r="A124" s="1"/>
      <c r="B124" s="4"/>
      <c r="C124" s="4"/>
      <c r="D124" s="4"/>
      <c r="E124" s="4"/>
      <c r="F124" s="4"/>
      <c r="G124" s="6"/>
      <c r="H124" s="6"/>
      <c r="I124" s="6"/>
      <c r="J124" s="6"/>
      <c r="K124" s="6"/>
      <c r="L124" s="6"/>
      <c r="M124" s="6"/>
      <c r="N124" s="7"/>
    </row>
    <row r="125" spans="1:14" ht="12.75">
      <c r="A125" s="1"/>
      <c r="B125" s="4"/>
      <c r="C125" s="4"/>
      <c r="D125" s="4"/>
      <c r="E125" s="4"/>
      <c r="F125" s="6"/>
      <c r="G125" s="6"/>
      <c r="H125" s="6"/>
      <c r="I125" s="6"/>
      <c r="J125" s="6"/>
      <c r="K125" s="6"/>
      <c r="L125" s="6"/>
      <c r="M125" s="6"/>
      <c r="N125" s="7"/>
    </row>
    <row r="126" spans="1:14" ht="12.75">
      <c r="A126" s="1"/>
      <c r="B126" s="4"/>
      <c r="C126" s="4"/>
      <c r="D126" s="4"/>
      <c r="E126" s="6"/>
      <c r="F126" s="6"/>
      <c r="G126" s="6"/>
      <c r="H126" s="6"/>
      <c r="I126" s="6"/>
      <c r="J126" s="6"/>
      <c r="K126" s="6"/>
      <c r="L126" s="6"/>
      <c r="M126" s="6"/>
      <c r="N126" s="7"/>
    </row>
    <row r="127" spans="1:14" ht="12.75">
      <c r="A127" s="1"/>
      <c r="B127" s="4"/>
      <c r="C127" s="4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7"/>
    </row>
    <row r="128" spans="1:14" ht="12.75">
      <c r="A128" s="1"/>
      <c r="B128" s="4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7"/>
    </row>
    <row r="129" ht="12.75">
      <c r="N129" s="7"/>
    </row>
    <row r="133" spans="1:8" ht="12.75">
      <c r="A133" s="15"/>
      <c r="B133" s="15"/>
      <c r="C133" s="15"/>
      <c r="D133" s="15"/>
      <c r="E133" s="15"/>
      <c r="F133" s="15"/>
      <c r="G133" s="15"/>
      <c r="H133" s="15"/>
    </row>
    <row r="134" spans="1:8" ht="12.75">
      <c r="A134" s="11"/>
      <c r="B134" s="3"/>
      <c r="C134" s="3"/>
      <c r="D134" s="3"/>
      <c r="E134" s="3"/>
      <c r="F134" s="3"/>
      <c r="G134" s="4"/>
      <c r="H134" s="16"/>
    </row>
    <row r="135" spans="1:8" ht="12.75">
      <c r="A135" s="11"/>
      <c r="B135" s="3"/>
      <c r="C135" s="3"/>
      <c r="D135" s="3"/>
      <c r="E135" s="3"/>
      <c r="F135" s="3"/>
      <c r="G135" s="4"/>
      <c r="H135" s="16"/>
    </row>
    <row r="136" spans="1:8" ht="12.75">
      <c r="A136" s="11"/>
      <c r="B136" s="3"/>
      <c r="C136" s="3"/>
      <c r="D136" s="3"/>
      <c r="E136" s="3"/>
      <c r="F136" s="3"/>
      <c r="G136" s="4"/>
      <c r="H136" s="16"/>
    </row>
    <row r="137" spans="1:8" ht="12.75">
      <c r="A137" s="11"/>
      <c r="B137" s="3"/>
      <c r="C137" s="3"/>
      <c r="D137" s="3"/>
      <c r="E137" s="3"/>
      <c r="F137" s="3"/>
      <c r="G137" s="4"/>
      <c r="H137" s="16"/>
    </row>
    <row r="138" spans="1:8" ht="12.75">
      <c r="A138" s="11"/>
      <c r="B138" s="3"/>
      <c r="C138" s="3"/>
      <c r="D138" s="3"/>
      <c r="E138" s="3"/>
      <c r="F138" s="3"/>
      <c r="G138" s="4"/>
      <c r="H138" s="16"/>
    </row>
    <row r="139" spans="1:8" ht="12.75">
      <c r="A139" s="11"/>
      <c r="B139" s="3"/>
      <c r="C139" s="3"/>
      <c r="D139" s="3"/>
      <c r="E139" s="3"/>
      <c r="F139" s="3"/>
      <c r="G139" s="4"/>
      <c r="H139" s="16"/>
    </row>
    <row r="140" spans="1:8" ht="12.75">
      <c r="A140" s="11"/>
      <c r="B140" s="3"/>
      <c r="C140" s="3"/>
      <c r="D140" s="3"/>
      <c r="E140" s="3"/>
      <c r="F140" s="3"/>
      <c r="G140" s="4"/>
      <c r="H140" s="16"/>
    </row>
    <row r="141" spans="1:8" ht="12.75">
      <c r="A141" s="11"/>
      <c r="B141" s="3"/>
      <c r="C141" s="3"/>
      <c r="D141" s="3"/>
      <c r="E141" s="3"/>
      <c r="F141" s="3"/>
      <c r="G141" s="4"/>
      <c r="H141" s="16"/>
    </row>
    <row r="142" spans="1:11" ht="12.75">
      <c r="A142" s="11"/>
      <c r="B142" s="3"/>
      <c r="C142" s="3"/>
      <c r="D142" s="3"/>
      <c r="E142" s="3"/>
      <c r="F142" s="3"/>
      <c r="G142" s="4"/>
      <c r="H142" s="16"/>
      <c r="K142" s="4"/>
    </row>
    <row r="143" spans="1:11" ht="12.75">
      <c r="A143" s="11"/>
      <c r="B143" s="3"/>
      <c r="C143" s="3"/>
      <c r="D143" s="3"/>
      <c r="E143" s="3"/>
      <c r="F143" s="3"/>
      <c r="G143" s="4"/>
      <c r="H143" s="16"/>
      <c r="K143" s="16"/>
    </row>
    <row r="144" spans="1:8" ht="12.75">
      <c r="A144" s="11"/>
      <c r="B144" s="3"/>
      <c r="C144" s="3"/>
      <c r="D144" s="3"/>
      <c r="E144" s="3"/>
      <c r="F144" s="3"/>
      <c r="G144" s="4"/>
      <c r="H144" s="16"/>
    </row>
    <row r="145" spans="1:8" ht="12.75">
      <c r="A145" s="11"/>
      <c r="B145" s="3"/>
      <c r="C145" s="3"/>
      <c r="D145" s="3"/>
      <c r="E145" s="3"/>
      <c r="F145" s="3"/>
      <c r="G145" s="4"/>
      <c r="H145" s="16"/>
    </row>
    <row r="146" spans="1:8" ht="12.75">
      <c r="A146" s="11"/>
      <c r="B146" s="3"/>
      <c r="C146" s="3"/>
      <c r="D146" s="3"/>
      <c r="E146" s="3"/>
      <c r="F146" s="3"/>
      <c r="G146" s="4"/>
      <c r="H146" s="16"/>
    </row>
    <row r="147" spans="2:8" ht="12.75">
      <c r="B147" s="3"/>
      <c r="C147" s="3"/>
      <c r="D147" s="3"/>
      <c r="E147" s="6"/>
      <c r="F147" s="6"/>
      <c r="G147" s="7"/>
      <c r="H147" s="17"/>
    </row>
    <row r="148" ht="12.75">
      <c r="H148" s="16"/>
    </row>
    <row r="149" spans="4:7" ht="12.75">
      <c r="D149" s="4"/>
      <c r="G149" s="16"/>
    </row>
    <row r="150" ht="12.75">
      <c r="G150" s="16"/>
    </row>
  </sheetData>
  <mergeCells count="1">
    <mergeCell ref="A93:B9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Società Cattolica di Ass.ne</cp:lastModifiedBy>
  <dcterms:created xsi:type="dcterms:W3CDTF">2007-06-04T23:08:36Z</dcterms:created>
  <dcterms:modified xsi:type="dcterms:W3CDTF">2007-06-13T10:11:40Z</dcterms:modified>
  <cp:category/>
  <cp:version/>
  <cp:contentType/>
  <cp:contentStatus/>
</cp:coreProperties>
</file>